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Arquivos\Documentos\Udemy\EXCEL + POWER BI\Excel\"/>
    </mc:Choice>
  </mc:AlternateContent>
  <xr:revisionPtr revIDLastSave="0" documentId="13_ncr:1_{2135A453-88B4-4FB5-BAEC-137C6A82E393}" xr6:coauthVersionLast="47" xr6:coauthVersionMax="47" xr10:uidLastSave="{00000000-0000-0000-0000-000000000000}"/>
  <bookViews>
    <workbookView xWindow="-103" yWindow="-103" windowWidth="33120" windowHeight="18120" firstSheet="4" activeTab="5" xr2:uid="{307BF3BB-C9F9-4447-BA7A-611FA73AE77A}"/>
  </bookViews>
  <sheets>
    <sheet name="Soma-sub-mult-div" sheetId="1" r:id="rId1"/>
    <sheet name="AutoSoma" sheetId="2" r:id="rId2"/>
    <sheet name="Localizar e Subst" sheetId="3" r:id="rId3"/>
    <sheet name="Concat_unir_arrum" sheetId="4" r:id="rId4"/>
    <sheet name="Congelar_Paineis" sheetId="5" r:id="rId5"/>
    <sheet name="Func_ext_texto" sheetId="6" r:id="rId6"/>
    <sheet name="Subst_Mudar-Travar_cel_anco" sheetId="7" r:id="rId7"/>
    <sheet name="Separa_nome_sobren" sheetId="8" r:id="rId8"/>
    <sheet name="Maiús_Minús_Pri.Maiu" sheetId="9" r:id="rId9"/>
    <sheet name="Fórm_3D" sheetId="10" r:id="rId10"/>
    <sheet name="Fórm_3D_Merc_A" sheetId="11" r:id="rId11"/>
    <sheet name="Fórm_3D_Merc_B" sheetId="12" r:id="rId12"/>
    <sheet name="Fórm_3D_Merc_C" sheetId="13" r:id="rId13"/>
    <sheet name="Form_CPF" sheetId="14" r:id="rId14"/>
    <sheet name="Arredonda_Num" sheetId="15" r:id="rId15"/>
    <sheet name="Truncar_INT_PAR_IMPAR" sheetId="16" r:id="rId16"/>
  </sheets>
  <definedNames>
    <definedName name="_xlnm._FilterDatabase" localSheetId="2" hidden="1">'Localizar e Subst'!$A$1:$D$16</definedName>
    <definedName name="_xlnm._FilterDatabase" localSheetId="8" hidden="1">Maiús_Minús_Pri.Maiu!$B$82:$C$88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33" i="6" l="1"/>
  <c r="F4" i="6"/>
  <c r="E24" i="6"/>
  <c r="F18" i="16"/>
  <c r="F11" i="16"/>
  <c r="F10" i="16"/>
  <c r="F12" i="16"/>
  <c r="F13" i="16"/>
  <c r="F14" i="16"/>
  <c r="F15" i="16"/>
  <c r="F16" i="16"/>
  <c r="F17" i="16"/>
  <c r="F19" i="16"/>
  <c r="F9" i="16"/>
  <c r="D11" i="16"/>
  <c r="D9" i="16"/>
  <c r="E18" i="16"/>
  <c r="E11" i="16"/>
  <c r="E10" i="16"/>
  <c r="E12" i="16"/>
  <c r="E13" i="16"/>
  <c r="E14" i="16"/>
  <c r="E15" i="16"/>
  <c r="E16" i="16"/>
  <c r="E17" i="16"/>
  <c r="E19" i="16"/>
  <c r="E9" i="16"/>
  <c r="D18" i="16"/>
  <c r="C11" i="16"/>
  <c r="C10" i="16"/>
  <c r="C18" i="16"/>
  <c r="C12" i="16"/>
  <c r="C13" i="16"/>
  <c r="C14" i="16"/>
  <c r="C15" i="16"/>
  <c r="C16" i="16"/>
  <c r="C17" i="16"/>
  <c r="C19" i="16"/>
  <c r="C9" i="16"/>
  <c r="D19" i="16"/>
  <c r="D17" i="16"/>
  <c r="D16" i="16"/>
  <c r="D15" i="16"/>
  <c r="D14" i="16"/>
  <c r="D13" i="16"/>
  <c r="D12" i="16"/>
  <c r="D10" i="16"/>
  <c r="D3" i="15"/>
  <c r="C3" i="15"/>
  <c r="B3" i="15"/>
  <c r="H6" i="10"/>
  <c r="G6" i="10"/>
  <c r="F6" i="10"/>
  <c r="E6" i="10"/>
  <c r="D6" i="10"/>
  <c r="C6" i="10"/>
  <c r="H5" i="10"/>
  <c r="G5" i="10"/>
  <c r="F5" i="10"/>
  <c r="E5" i="10"/>
  <c r="D5" i="10"/>
  <c r="C5" i="10"/>
  <c r="H4" i="10"/>
  <c r="G4" i="10"/>
  <c r="F4" i="10"/>
  <c r="E4" i="10"/>
  <c r="D4" i="10"/>
  <c r="C4" i="10"/>
  <c r="H3" i="10"/>
  <c r="H7" i="10" s="1"/>
  <c r="G3" i="10"/>
  <c r="G7" i="10" s="1"/>
  <c r="F3" i="10"/>
  <c r="E3" i="10"/>
  <c r="D3" i="10"/>
  <c r="C3" i="10"/>
  <c r="I101" i="9"/>
  <c r="H101" i="9"/>
  <c r="G101" i="9"/>
  <c r="C101" i="9"/>
  <c r="F101" i="9"/>
  <c r="F90" i="9"/>
  <c r="C90" i="9"/>
  <c r="D70" i="9"/>
  <c r="D71" i="9"/>
  <c r="D72" i="9"/>
  <c r="D73" i="9"/>
  <c r="D74" i="9"/>
  <c r="D75" i="9"/>
  <c r="D69" i="9"/>
  <c r="E54" i="9"/>
  <c r="E55" i="9"/>
  <c r="E56" i="9"/>
  <c r="E57" i="9"/>
  <c r="E58" i="9"/>
  <c r="E59" i="9"/>
  <c r="E60" i="9"/>
  <c r="E61" i="9"/>
  <c r="E53" i="9"/>
  <c r="B21" i="9"/>
  <c r="B23" i="9"/>
  <c r="B24" i="9"/>
  <c r="E7" i="9"/>
  <c r="E8" i="9"/>
  <c r="E9" i="9"/>
  <c r="E10" i="9"/>
  <c r="D7" i="9"/>
  <c r="D8" i="9"/>
  <c r="D9" i="9"/>
  <c r="D10" i="9"/>
  <c r="C7" i="9"/>
  <c r="C8" i="9"/>
  <c r="C9" i="9"/>
  <c r="C10" i="9"/>
  <c r="E6" i="9"/>
  <c r="D6" i="9"/>
  <c r="C6" i="9"/>
  <c r="C25" i="8"/>
  <c r="D20" i="8"/>
  <c r="E21" i="8"/>
  <c r="E22" i="8"/>
  <c r="E23" i="8"/>
  <c r="E20" i="8"/>
  <c r="C21" i="8"/>
  <c r="C22" i="8"/>
  <c r="C23" i="8"/>
  <c r="C20" i="8"/>
  <c r="D21" i="8"/>
  <c r="D22" i="8"/>
  <c r="D23" i="8"/>
  <c r="C7" i="8"/>
  <c r="C6" i="8"/>
  <c r="C5" i="8"/>
  <c r="C4" i="8"/>
  <c r="D4" i="8"/>
  <c r="D21" i="7"/>
  <c r="D22" i="7"/>
  <c r="D23" i="7"/>
  <c r="D24" i="7"/>
  <c r="D25" i="7"/>
  <c r="D26" i="7"/>
  <c r="E10" i="7"/>
  <c r="E9" i="7"/>
  <c r="E6" i="7"/>
  <c r="E3" i="7"/>
  <c r="E34" i="6"/>
  <c r="E35" i="6"/>
  <c r="E36" i="6"/>
  <c r="D34" i="6"/>
  <c r="D35" i="6"/>
  <c r="D36" i="6"/>
  <c r="D33" i="6"/>
  <c r="C34" i="6"/>
  <c r="C35" i="6"/>
  <c r="C36" i="6"/>
  <c r="C33" i="6"/>
  <c r="E25" i="6"/>
  <c r="E26" i="6"/>
  <c r="E27" i="6"/>
  <c r="D25" i="6"/>
  <c r="D26" i="6"/>
  <c r="D27" i="6"/>
  <c r="D24" i="6"/>
  <c r="C25" i="6"/>
  <c r="C26" i="6"/>
  <c r="C27" i="6"/>
  <c r="C24" i="6"/>
  <c r="G17" i="6"/>
  <c r="G18" i="6"/>
  <c r="G15" i="6"/>
  <c r="D16" i="6"/>
  <c r="D17" i="6"/>
  <c r="D18" i="6"/>
  <c r="D15" i="6"/>
  <c r="F18" i="6"/>
  <c r="F16" i="6"/>
  <c r="G16" i="6" s="1"/>
  <c r="F17" i="6"/>
  <c r="F15" i="6"/>
  <c r="G5" i="6"/>
  <c r="G6" i="6"/>
  <c r="G7" i="6"/>
  <c r="G8" i="6"/>
  <c r="G9" i="6"/>
  <c r="G4" i="6"/>
  <c r="F5" i="6"/>
  <c r="F6" i="6"/>
  <c r="F7" i="6"/>
  <c r="F8" i="6"/>
  <c r="F9" i="6"/>
  <c r="E4" i="6"/>
  <c r="E5" i="6"/>
  <c r="E6" i="6"/>
  <c r="E7" i="6"/>
  <c r="E8" i="6"/>
  <c r="E9" i="6"/>
  <c r="D4" i="6"/>
  <c r="D5" i="6"/>
  <c r="D6" i="6"/>
  <c r="D7" i="6"/>
  <c r="D8" i="6"/>
  <c r="D9" i="6"/>
  <c r="C4" i="6"/>
  <c r="C5" i="6"/>
  <c r="C6" i="6"/>
  <c r="C7" i="6"/>
  <c r="C8" i="6"/>
  <c r="C9" i="6"/>
  <c r="D86" i="4"/>
  <c r="D87" i="4"/>
  <c r="D88" i="4"/>
  <c r="D89" i="4"/>
  <c r="D85" i="4"/>
  <c r="F67" i="4"/>
  <c r="F62" i="4"/>
  <c r="F60" i="4"/>
  <c r="F61" i="4" s="1"/>
  <c r="F59" i="4"/>
  <c r="D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59" i="4"/>
  <c r="F40" i="4"/>
  <c r="F41" i="4" s="1"/>
  <c r="F42" i="4" s="1"/>
  <c r="F43" i="4" s="1"/>
  <c r="F44" i="4" s="1"/>
  <c r="F45" i="4" s="1"/>
  <c r="F46" i="4" s="1"/>
  <c r="F47" i="4" s="1"/>
  <c r="F48" i="4" s="1"/>
  <c r="F49" i="4" s="1"/>
  <c r="F50" i="4" s="1"/>
  <c r="F51" i="4" s="1"/>
  <c r="F52" i="4" s="1"/>
  <c r="F53" i="4" s="1"/>
  <c r="F54" i="4" s="1"/>
  <c r="F55" i="4" s="1"/>
  <c r="F39" i="4"/>
  <c r="F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38" i="4"/>
  <c r="H25" i="4"/>
  <c r="H26" i="4"/>
  <c r="H27" i="4"/>
  <c r="H28" i="4"/>
  <c r="H24" i="4"/>
  <c r="G25" i="4"/>
  <c r="G26" i="4"/>
  <c r="G27" i="4"/>
  <c r="G28" i="4"/>
  <c r="G24" i="4"/>
  <c r="F25" i="4"/>
  <c r="F26" i="4"/>
  <c r="F27" i="4"/>
  <c r="F28" i="4"/>
  <c r="F24" i="4"/>
  <c r="G9" i="4"/>
  <c r="G10" i="4"/>
  <c r="G11" i="4"/>
  <c r="G12" i="4"/>
  <c r="G8" i="4"/>
  <c r="F9" i="4"/>
  <c r="F10" i="4"/>
  <c r="F11" i="4"/>
  <c r="F12" i="4"/>
  <c r="F8" i="4"/>
  <c r="D3" i="3"/>
  <c r="D4" i="3"/>
  <c r="D5" i="3"/>
  <c r="D6" i="3"/>
  <c r="D7" i="3"/>
  <c r="D8" i="3"/>
  <c r="D9" i="3"/>
  <c r="D10" i="3"/>
  <c r="D11" i="3"/>
  <c r="D12" i="3"/>
  <c r="D13" i="3"/>
  <c r="D14" i="3"/>
  <c r="D15" i="3"/>
  <c r="D16" i="3"/>
  <c r="D2" i="3"/>
  <c r="G21" i="2"/>
  <c r="F21" i="2"/>
  <c r="E21" i="2"/>
  <c r="D21" i="2"/>
  <c r="C21" i="2"/>
  <c r="G20" i="2"/>
  <c r="G19" i="2"/>
  <c r="G18" i="2"/>
  <c r="G15" i="2"/>
  <c r="G12" i="2"/>
  <c r="G9" i="2"/>
  <c r="G6" i="2"/>
  <c r="G3" i="2"/>
  <c r="J10" i="1"/>
  <c r="I10" i="1"/>
  <c r="H10" i="1"/>
  <c r="G10" i="1"/>
  <c r="D7" i="10" l="1"/>
  <c r="F7" i="10"/>
  <c r="C7" i="10"/>
  <c r="E7" i="10"/>
  <c r="F63" i="4"/>
  <c r="F64" i="4" s="1"/>
  <c r="F65" i="4" s="1"/>
  <c r="F66" i="4" s="1"/>
  <c r="F68" i="4" s="1"/>
  <c r="F69" i="4" s="1"/>
  <c r="F70" i="4" s="1"/>
  <c r="F71" i="4" s="1"/>
  <c r="F72" i="4" s="1"/>
  <c r="F73" i="4" s="1"/>
  <c r="F74" i="4" s="1"/>
  <c r="F75" i="4" s="1"/>
  <c r="F76" i="4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G8" authorId="0" shapeId="0" xr:uid="{90621B00-27B4-4189-A4DB-3E315939564C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* conta somente os números (no caso só tem dois)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F8" authorId="0" shapeId="0" xr:uid="{65FAA405-FA6E-4C83-BA7C-74CB5D7646E0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8" authorId="0" shapeId="0" xr:uid="{C5A0A72D-DA8D-4279-A190-5CAA67CB28CB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  <comment ref="F24" authorId="0" shapeId="0" xr:uid="{50921404-C400-4A05-A042-D4FB16833253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24" authorId="0" shapeId="0" xr:uid="{FED1ED9A-F4B4-4A4C-8D46-C8D1BDF28A67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</commentList>
</comments>
</file>

<file path=xl/sharedStrings.xml><?xml version="1.0" encoding="utf-8"?>
<sst xmlns="http://schemas.openxmlformats.org/spreadsheetml/2006/main" count="1172" uniqueCount="242">
  <si>
    <t>Número 1</t>
  </si>
  <si>
    <t>Número 2</t>
  </si>
  <si>
    <t>Somar</t>
  </si>
  <si>
    <t>Subtrair</t>
  </si>
  <si>
    <t>Multiplicar</t>
  </si>
  <si>
    <t>Dividir</t>
  </si>
  <si>
    <t>Aluno</t>
  </si>
  <si>
    <t>Nota 1</t>
  </si>
  <si>
    <t>Nota 2</t>
  </si>
  <si>
    <t>Nota 3</t>
  </si>
  <si>
    <t>Nota 4</t>
  </si>
  <si>
    <t>Soma</t>
  </si>
  <si>
    <t>Média</t>
  </si>
  <si>
    <t>Conta números</t>
  </si>
  <si>
    <t>Máx</t>
  </si>
  <si>
    <t>Min</t>
  </si>
  <si>
    <t>Roberta</t>
  </si>
  <si>
    <t>A</t>
  </si>
  <si>
    <t>B</t>
  </si>
  <si>
    <t>Paulo</t>
  </si>
  <si>
    <t>Leonardo</t>
  </si>
  <si>
    <t>Rafael</t>
  </si>
  <si>
    <t>UF</t>
  </si>
  <si>
    <t>Município</t>
  </si>
  <si>
    <t>Região</t>
  </si>
  <si>
    <t>População 2010</t>
  </si>
  <si>
    <t>RO</t>
  </si>
  <si>
    <t>RJ</t>
  </si>
  <si>
    <t>AC</t>
  </si>
  <si>
    <t>AM</t>
  </si>
  <si>
    <t>RR</t>
  </si>
  <si>
    <t>PA</t>
  </si>
  <si>
    <t xml:space="preserve">TO </t>
  </si>
  <si>
    <t>MA</t>
  </si>
  <si>
    <t>Alta Floresta D'oeste</t>
  </si>
  <si>
    <t>Epitaciolândia</t>
  </si>
  <si>
    <t>Feijó</t>
  </si>
  <si>
    <t>alvarães</t>
  </si>
  <si>
    <t>Amaturá</t>
  </si>
  <si>
    <t>Anamã</t>
  </si>
  <si>
    <t>Bonfim</t>
  </si>
  <si>
    <t>Cantá</t>
  </si>
  <si>
    <t>Ananindeua</t>
  </si>
  <si>
    <t>Anapu</t>
  </si>
  <si>
    <t>Nazaré</t>
  </si>
  <si>
    <t>Bacabal</t>
  </si>
  <si>
    <t>Bacabeira</t>
  </si>
  <si>
    <t>Bacuri</t>
  </si>
  <si>
    <t>São Gonçalo</t>
  </si>
  <si>
    <t>Região Norte</t>
  </si>
  <si>
    <t>Região Nordeste</t>
  </si>
  <si>
    <t>Função Concatenar</t>
  </si>
  <si>
    <t>Nome 1</t>
  </si>
  <si>
    <t>Nome 2</t>
  </si>
  <si>
    <t>Fórmula 1</t>
  </si>
  <si>
    <t>Fórmula 2</t>
  </si>
  <si>
    <t>João</t>
  </si>
  <si>
    <t>Miguel</t>
  </si>
  <si>
    <t>Ana</t>
  </si>
  <si>
    <t>Flávia</t>
  </si>
  <si>
    <t>Alves</t>
  </si>
  <si>
    <t>Paula</t>
  </si>
  <si>
    <t>Fonseca</t>
  </si>
  <si>
    <t>Pedro</t>
  </si>
  <si>
    <t>Tijuca</t>
  </si>
  <si>
    <t>Região Sudeste</t>
  </si>
  <si>
    <t>Município 2</t>
  </si>
  <si>
    <t>Região 2</t>
  </si>
  <si>
    <t>População 2010 2</t>
  </si>
  <si>
    <t>Município 3</t>
  </si>
  <si>
    <t>Região 3</t>
  </si>
  <si>
    <t>População 2010 3</t>
  </si>
  <si>
    <t>Município 4</t>
  </si>
  <si>
    <t>Região 4</t>
  </si>
  <si>
    <t>População 2010 4</t>
  </si>
  <si>
    <t>Município 5</t>
  </si>
  <si>
    <t>Região 5</t>
  </si>
  <si>
    <t>População 2010 5</t>
  </si>
  <si>
    <t>Alta Floresta D´oeste</t>
  </si>
  <si>
    <t>Alvarães</t>
  </si>
  <si>
    <t>TO</t>
  </si>
  <si>
    <t>Exibir &gt; Congelar Painéis</t>
  </si>
  <si>
    <t>Função unir</t>
  </si>
  <si>
    <t>1º Fórmula:  =D8;E8</t>
  </si>
  <si>
    <t>2º Fórmula: =D8; " ";E8</t>
  </si>
  <si>
    <t>1º Fórmula: =D24&amp;E24</t>
  </si>
  <si>
    <t>2º Fórmula:  =D24&amp;" "&amp;E24</t>
  </si>
  <si>
    <t>Fórmula 3</t>
  </si>
  <si>
    <t xml:space="preserve">3º Fórmula: ="Nome: "&amp;D24&amp;" "&amp;E24 </t>
  </si>
  <si>
    <t>Concatenar e &amp; exemplo prático</t>
  </si>
  <si>
    <t>Função ARRUMAR</t>
  </si>
  <si>
    <t>Nome</t>
  </si>
  <si>
    <t>Função</t>
  </si>
  <si>
    <t>Ana        Paula        de Souza</t>
  </si>
  <si>
    <t>Jorge     Moraes     Martis</t>
  </si>
  <si>
    <t>Bruna   Teodoro        Fonseca</t>
  </si>
  <si>
    <t>Carol  Dutra</t>
  </si>
  <si>
    <t>Fórmula =arrumar(c85)</t>
  </si>
  <si>
    <t>Joao     Paulo                Ramos</t>
  </si>
  <si>
    <t>ConcatUF+Mun</t>
  </si>
  <si>
    <t>IBGE</t>
  </si>
  <si>
    <t>IBGE7</t>
  </si>
  <si>
    <t>Porte</t>
  </si>
  <si>
    <t>Capital</t>
  </si>
  <si>
    <t>ROAlta Floresta D'oeste</t>
  </si>
  <si>
    <t>Pequeno II</t>
  </si>
  <si>
    <t>ROAriquemes</t>
  </si>
  <si>
    <t>Ariquemes</t>
  </si>
  <si>
    <t>Médio</t>
  </si>
  <si>
    <t>ROCabixi</t>
  </si>
  <si>
    <t>Cabixi</t>
  </si>
  <si>
    <t>Pequeno I</t>
  </si>
  <si>
    <t>ROCacoal</t>
  </si>
  <si>
    <t>Cacoal</t>
  </si>
  <si>
    <t>ROCerejeiras</t>
  </si>
  <si>
    <t>Cerejeiras</t>
  </si>
  <si>
    <t>*Dados &gt; Texto para colunas &gt; escolha ponto e vírgula</t>
  </si>
  <si>
    <t>CPF</t>
  </si>
  <si>
    <t>Fórmula 4</t>
  </si>
  <si>
    <t>Todas juntas</t>
  </si>
  <si>
    <t>983.456.abc-10</t>
  </si>
  <si>
    <t>123.456.789-20</t>
  </si>
  <si>
    <t>123.478.789-21</t>
  </si>
  <si>
    <t>123.689.789-24</t>
  </si>
  <si>
    <t>123.321.789-23</t>
  </si>
  <si>
    <t>123.977.789-25</t>
  </si>
  <si>
    <t>Função ext.texto</t>
  </si>
  <si>
    <t>Função ext.texto + localizar</t>
  </si>
  <si>
    <t>Sobrenome</t>
  </si>
  <si>
    <t>Fórmula</t>
  </si>
  <si>
    <t>Pires</t>
  </si>
  <si>
    <t>Cardoso</t>
  </si>
  <si>
    <t>Gomes Souza</t>
  </si>
  <si>
    <t>Exemplo 2</t>
  </si>
  <si>
    <t>ana@gmail.com</t>
  </si>
  <si>
    <t>marcos@uol.com.br</t>
  </si>
  <si>
    <t>suely@hotmail.com</t>
  </si>
  <si>
    <t>Exemplo 1</t>
  </si>
  <si>
    <t>exemplo 2</t>
  </si>
  <si>
    <t>pedros@yahoo.com</t>
  </si>
  <si>
    <t>Exemplo 3</t>
  </si>
  <si>
    <t>exemplo 1</t>
  </si>
  <si>
    <t>Alves, Roberta</t>
  </si>
  <si>
    <t>Gomes Souza, Paulo</t>
  </si>
  <si>
    <t>Pires, Leonardo</t>
  </si>
  <si>
    <t>Rafaela, Cardoso</t>
  </si>
  <si>
    <t>Fórmula 1 - Substituir</t>
  </si>
  <si>
    <t>Fórmula 2 - Mudar</t>
  </si>
  <si>
    <t>Fórmula 3 - Mudar</t>
  </si>
  <si>
    <t>eu vi a casa de papel</t>
  </si>
  <si>
    <t>Olá: eu vi a casa de papel</t>
  </si>
  <si>
    <t>Travar Células /Ancora</t>
  </si>
  <si>
    <t>*Trava a célula com a tecla F4 (ficando: $F$19)</t>
  </si>
  <si>
    <t>ARRUMAR, DIREITA, SUBSTITUIR, REPT, NÚM, CARACT</t>
  </si>
  <si>
    <t>Bia+Alves+Diniz</t>
  </si>
  <si>
    <t>Primeiro Nome</t>
  </si>
  <si>
    <t>Último Nome</t>
  </si>
  <si>
    <t>Nome Sobrenome</t>
  </si>
  <si>
    <t>Cintia Alves Barbosa</t>
  </si>
  <si>
    <t>Marcos Alves</t>
  </si>
  <si>
    <t>Cláudio Gomes</t>
  </si>
  <si>
    <t>Nicole Castilho Pereira</t>
  </si>
  <si>
    <t>Cintia Alves Barbosa,</t>
  </si>
  <si>
    <t>Cintia</t>
  </si>
  <si>
    <t>Marcos</t>
  </si>
  <si>
    <t>Cláudio</t>
  </si>
  <si>
    <t>Nicole</t>
  </si>
  <si>
    <t>Barbosa</t>
  </si>
  <si>
    <t>Gomes</t>
  </si>
  <si>
    <t>Cinta Barbosa</t>
  </si>
  <si>
    <t>Borges</t>
  </si>
  <si>
    <t>Nicole Borges</t>
  </si>
  <si>
    <t>Cintia Alves Barbosa Pereira</t>
  </si>
  <si>
    <t>Funções MINÚSCULA, MAIÚSCULA E PRI.MAIUSCULA</t>
  </si>
  <si>
    <t>Ana Paula de Souza</t>
  </si>
  <si>
    <t>João Paulo Ramos</t>
  </si>
  <si>
    <t>Carlos Dutra</t>
  </si>
  <si>
    <t>Minúscula</t>
  </si>
  <si>
    <t>Maiúscula</t>
  </si>
  <si>
    <t>Primeira Maiúscula</t>
  </si>
  <si>
    <t>Jorge Moraes Martins</t>
  </si>
  <si>
    <t>Bruna Teodoro Fonseca</t>
  </si>
  <si>
    <t>Curso de excel do Básico ao Avançado, MACRO e VBA + POWER BI</t>
  </si>
  <si>
    <t>Frase</t>
  </si>
  <si>
    <t>Esquerda - Maiúsculo - Minúscula - Ext.Texto</t>
  </si>
  <si>
    <t>Forma 1</t>
  </si>
  <si>
    <t>Forma 2 multiplica por 1</t>
  </si>
  <si>
    <t>Forma 3 Text to columns</t>
  </si>
  <si>
    <t>Remover Duplicados</t>
  </si>
  <si>
    <t>Letícia</t>
  </si>
  <si>
    <t>Carla</t>
  </si>
  <si>
    <t>Thuany</t>
  </si>
  <si>
    <t>Allan</t>
  </si>
  <si>
    <t>Allana</t>
  </si>
  <si>
    <t>Forma 2</t>
  </si>
  <si>
    <t>*Com Fórmula</t>
  </si>
  <si>
    <t>*Dados &gt; Remover Duplicados</t>
  </si>
  <si>
    <t>Condição</t>
  </si>
  <si>
    <t>q</t>
  </si>
  <si>
    <t>e</t>
  </si>
  <si>
    <r>
      <t xml:space="preserve">Função </t>
    </r>
    <r>
      <rPr>
        <b/>
        <sz val="14"/>
        <color theme="1"/>
        <rFont val="Calibri"/>
        <family val="2"/>
        <scheme val="minor"/>
      </rPr>
      <t>SEERRO</t>
    </r>
  </si>
  <si>
    <t>Fórmula SOMA x SUBTOTAL</t>
  </si>
  <si>
    <t>Valor</t>
  </si>
  <si>
    <t>Total</t>
  </si>
  <si>
    <t>*Se aplicarmos filtro e usarmos a função SOMA e retirarmos alguns nomes, os valores não modificam, isso não ocorre com a função SUBTOTAL, onde o valor é modificado de acordo com o filtro aplicado</t>
  </si>
  <si>
    <t>Função Agregar</t>
  </si>
  <si>
    <t>Agregar</t>
  </si>
  <si>
    <t>MIN</t>
  </si>
  <si>
    <t>MAX</t>
  </si>
  <si>
    <t>MÉDIA</t>
  </si>
  <si>
    <t>Fórmulas 3D</t>
  </si>
  <si>
    <t>JAN</t>
  </si>
  <si>
    <t>FEV</t>
  </si>
  <si>
    <t>MAR</t>
  </si>
  <si>
    <t>ABR</t>
  </si>
  <si>
    <t>MAI</t>
  </si>
  <si>
    <t>JUN</t>
  </si>
  <si>
    <t>Arroz</t>
  </si>
  <si>
    <t>Feijão</t>
  </si>
  <si>
    <t>Trigo</t>
  </si>
  <si>
    <t>Macarrão</t>
  </si>
  <si>
    <t>CNPJ</t>
  </si>
  <si>
    <t>Fomarto</t>
  </si>
  <si>
    <t>Telefone</t>
  </si>
  <si>
    <t>Celular 1</t>
  </si>
  <si>
    <t>Celular 2</t>
  </si>
  <si>
    <t>ARRED</t>
  </si>
  <si>
    <t>ARRDONDAR PARA BAIXO</t>
  </si>
  <si>
    <t>ARREDONDAR PARA CIMA</t>
  </si>
  <si>
    <t>Aula:</t>
  </si>
  <si>
    <t>Truncar</t>
  </si>
  <si>
    <t>INT</t>
  </si>
  <si>
    <t>PAR</t>
  </si>
  <si>
    <t>IMPAR</t>
  </si>
  <si>
    <t>Remove o decimal deixando apenas o número inteiro</t>
  </si>
  <si>
    <t>Retorna o número inteiro anterior</t>
  </si>
  <si>
    <t>Retorna o número arredondado para o inteiro PAR mais próximo</t>
  </si>
  <si>
    <t>Retorna o número arredondado para cima até o inteiro ímpar mais próximo</t>
  </si>
  <si>
    <t>Números</t>
  </si>
  <si>
    <t>Int</t>
  </si>
  <si>
    <t>Par</t>
  </si>
  <si>
    <t>Impar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</si>
</sst>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43" formatCode="_-* #,##0.00_-;\-* #,##0.00_-;_-* &quot;-&quot;??_-;_-@_-"/>
    <numFmt numFmtId="164" formatCode="_-* #,##0_-;\-* #,##0_-;_-* &quot;-&quot;??_-;_-@_-"/>
    <numFmt numFmtId="165" formatCode="000&quot;.&quot;000&quot;.&quot;000\-00"/>
    <numFmt numFmtId="166" formatCode="00&quot;.&quot;000&quot;.&quot;000&quot;/&quot;0000\-00"/>
    <numFmt numFmtId="167" formatCode="&quot;(&quot;00&quot;)&quot;&quot; &quot;00000\-0000"/>
  </numFmts>
  <fonts count="2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36"/>
      <color theme="1"/>
      <name val="Calibri"/>
      <family val="2"/>
      <scheme val="minor"/>
    </font>
    <font>
      <sz val="9"/>
      <color indexed="81"/>
      <name val="Segoe UI"/>
      <family val="2"/>
    </font>
    <font>
      <b/>
      <sz val="9"/>
      <color indexed="81"/>
      <name val="Segoe UI"/>
      <family val="2"/>
    </font>
    <font>
      <sz val="18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6"/>
      <name val="Calibri"/>
      <family val="2"/>
      <scheme val="minor"/>
    </font>
    <font>
      <sz val="11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9" tint="0.79998168889431442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0" fontId="12" fillId="0" borderId="0" applyNumberFormat="0" applyFill="0" applyBorder="0" applyAlignment="0" applyProtection="0"/>
  </cellStyleXfs>
  <cellXfs count="95">
    <xf numFmtId="0" fontId="0" fillId="0" borderId="0" xfId="0"/>
    <xf numFmtId="0" fontId="3" fillId="2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center"/>
    </xf>
    <xf numFmtId="0" fontId="3" fillId="0" borderId="0" xfId="0" applyFont="1" applyAlignment="1">
      <alignment horizontal="center" vertical="center"/>
    </xf>
    <xf numFmtId="0" fontId="0" fillId="4" borderId="1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2" borderId="1" xfId="0" applyFill="1" applyBorder="1" applyAlignment="1">
      <alignment horizont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5" borderId="1" xfId="0" applyFill="1" applyBorder="1"/>
    <xf numFmtId="164" fontId="0" fillId="0" borderId="1" xfId="1" applyNumberFormat="1" applyFont="1" applyBorder="1"/>
    <xf numFmtId="0" fontId="0" fillId="6" borderId="1" xfId="0" applyFill="1" applyBorder="1"/>
    <xf numFmtId="0" fontId="0" fillId="7" borderId="1" xfId="0" applyFill="1" applyBorder="1"/>
    <xf numFmtId="0" fontId="0" fillId="8" borderId="1" xfId="0" applyFill="1" applyBorder="1"/>
    <xf numFmtId="0" fontId="0" fillId="9" borderId="1" xfId="0" applyFill="1" applyBorder="1"/>
    <xf numFmtId="0" fontId="0" fillId="10" borderId="2" xfId="0" applyFill="1" applyBorder="1"/>
    <xf numFmtId="0" fontId="6" fillId="0" borderId="0" xfId="0" applyFont="1"/>
    <xf numFmtId="0" fontId="7" fillId="0" borderId="0" xfId="0" applyFont="1"/>
    <xf numFmtId="0" fontId="9" fillId="0" borderId="0" xfId="0" applyFont="1"/>
    <xf numFmtId="0" fontId="0" fillId="0" borderId="0" xfId="0" applyAlignment="1">
      <alignment horizontal="center"/>
    </xf>
    <xf numFmtId="0" fontId="2" fillId="3" borderId="1" xfId="0" applyFont="1" applyFill="1" applyBorder="1"/>
    <xf numFmtId="0" fontId="12" fillId="0" borderId="1" xfId="2" applyBorder="1"/>
    <xf numFmtId="0" fontId="2" fillId="3" borderId="4" xfId="0" applyFont="1" applyFill="1" applyBorder="1"/>
    <xf numFmtId="0" fontId="2" fillId="3" borderId="3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 vertical="center"/>
    </xf>
    <xf numFmtId="0" fontId="2" fillId="3" borderId="3" xfId="0" applyFont="1" applyFill="1" applyBorder="1" applyAlignment="1">
      <alignment horizontal="center" vertical="center"/>
    </xf>
    <xf numFmtId="0" fontId="2" fillId="3" borderId="4" xfId="0" applyFont="1" applyFill="1" applyBorder="1" applyAlignment="1">
      <alignment horizontal="center" vertical="center"/>
    </xf>
    <xf numFmtId="0" fontId="0" fillId="12" borderId="1" xfId="0" applyFill="1" applyBorder="1"/>
    <xf numFmtId="0" fontId="0" fillId="0" borderId="0" xfId="0" applyAlignment="1">
      <alignment horizontal="center" vertical="center"/>
    </xf>
    <xf numFmtId="0" fontId="16" fillId="0" borderId="0" xfId="0" applyFont="1"/>
    <xf numFmtId="49" fontId="0" fillId="0" borderId="0" xfId="0" applyNumberFormat="1"/>
    <xf numFmtId="1" fontId="0" fillId="0" borderId="0" xfId="0" applyNumberFormat="1"/>
    <xf numFmtId="0" fontId="18" fillId="0" borderId="0" xfId="0" applyFont="1"/>
    <xf numFmtId="0" fontId="17" fillId="11" borderId="1" xfId="0" applyFont="1" applyFill="1" applyBorder="1"/>
    <xf numFmtId="0" fontId="19" fillId="0" borderId="0" xfId="0" applyFont="1"/>
    <xf numFmtId="0" fontId="0" fillId="0" borderId="1" xfId="1" applyNumberFormat="1" applyFont="1" applyBorder="1" applyAlignment="1">
      <alignment horizontal="center" vertical="center"/>
    </xf>
    <xf numFmtId="0" fontId="20" fillId="0" borderId="0" xfId="0" applyFont="1"/>
    <xf numFmtId="0" fontId="0" fillId="12" borderId="1" xfId="0" applyFill="1" applyBorder="1" applyAlignment="1">
      <alignment horizontal="center" vertical="center"/>
    </xf>
    <xf numFmtId="0" fontId="0" fillId="13" borderId="1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5" xfId="0" applyFill="1" applyBorder="1"/>
    <xf numFmtId="0" fontId="0" fillId="13" borderId="9" xfId="0" applyFill="1" applyBorder="1"/>
    <xf numFmtId="0" fontId="0" fillId="13" borderId="5" xfId="0" applyFill="1" applyBorder="1" applyAlignment="1">
      <alignment horizontal="center"/>
    </xf>
    <xf numFmtId="0" fontId="0" fillId="0" borderId="10" xfId="0" applyBorder="1"/>
    <xf numFmtId="0" fontId="0" fillId="13" borderId="7" xfId="0" applyFill="1" applyBorder="1" applyAlignment="1">
      <alignment horizontal="center"/>
    </xf>
    <xf numFmtId="0" fontId="0" fillId="13" borderId="1" xfId="0" applyFill="1" applyBorder="1" applyAlignment="1">
      <alignment horizontal="center"/>
    </xf>
    <xf numFmtId="0" fontId="0" fillId="13" borderId="6" xfId="0" applyFill="1" applyBorder="1" applyAlignment="1">
      <alignment horizontal="center"/>
    </xf>
    <xf numFmtId="0" fontId="0" fillId="0" borderId="11" xfId="0" applyBorder="1"/>
    <xf numFmtId="0" fontId="0" fillId="13" borderId="1" xfId="0" applyFill="1" applyBorder="1" applyAlignment="1">
      <alignment horizontal="center" vertical="center"/>
    </xf>
    <xf numFmtId="1" fontId="0" fillId="0" borderId="1" xfId="0" applyNumberFormat="1" applyBorder="1" applyAlignment="1">
      <alignment horizontal="center"/>
    </xf>
    <xf numFmtId="165" fontId="0" fillId="0" borderId="0" xfId="0" applyNumberFormat="1"/>
    <xf numFmtId="166" fontId="0" fillId="0" borderId="0" xfId="0" applyNumberFormat="1"/>
    <xf numFmtId="165" fontId="21" fillId="0" borderId="0" xfId="0" applyNumberFormat="1" applyFont="1"/>
    <xf numFmtId="167" fontId="0" fillId="0" borderId="1" xfId="0" applyNumberFormat="1" applyBorder="1"/>
    <xf numFmtId="0" fontId="16" fillId="0" borderId="1" xfId="0" applyFont="1" applyBorder="1"/>
    <xf numFmtId="0" fontId="0" fillId="12" borderId="3" xfId="0" applyFill="1" applyBorder="1" applyAlignment="1">
      <alignment horizontal="center" vertical="center"/>
    </xf>
    <xf numFmtId="0" fontId="0" fillId="12" borderId="3" xfId="0" applyFill="1" applyBorder="1" applyAlignment="1">
      <alignment horizontal="center" vertical="center" wrapText="1"/>
    </xf>
    <xf numFmtId="0" fontId="0" fillId="0" borderId="6" xfId="0" applyBorder="1"/>
    <xf numFmtId="2" fontId="0" fillId="0" borderId="1" xfId="0" applyNumberFormat="1" applyBorder="1" applyAlignment="1">
      <alignment horizontal="center"/>
    </xf>
    <xf numFmtId="0" fontId="0" fillId="14" borderId="5" xfId="0" applyFill="1" applyBorder="1" applyAlignment="1">
      <alignment horizontal="right"/>
    </xf>
    <xf numFmtId="0" fontId="0" fillId="14" borderId="6" xfId="0" applyFill="1" applyBorder="1" applyAlignment="1">
      <alignment horizontal="center"/>
    </xf>
    <xf numFmtId="0" fontId="0" fillId="14" borderId="6" xfId="0" applyFill="1" applyBorder="1"/>
    <xf numFmtId="0" fontId="0" fillId="14" borderId="13" xfId="0" applyFill="1" applyBorder="1" applyAlignment="1">
      <alignment horizontal="right"/>
    </xf>
    <xf numFmtId="0" fontId="0" fillId="14" borderId="12" xfId="0" applyFill="1" applyBorder="1" applyAlignment="1">
      <alignment horizontal="center"/>
    </xf>
    <xf numFmtId="0" fontId="0" fillId="14" borderId="12" xfId="0" applyFill="1" applyBorder="1"/>
    <xf numFmtId="0" fontId="0" fillId="14" borderId="7" xfId="0" applyFill="1" applyBorder="1"/>
    <xf numFmtId="0" fontId="0" fillId="14" borderId="14" xfId="0" applyFill="1" applyBorder="1"/>
    <xf numFmtId="0" fontId="0" fillId="14" borderId="0" xfId="0" applyFill="1"/>
    <xf numFmtId="38" fontId="0" fillId="0" borderId="1" xfId="0" applyNumberFormat="1" applyBorder="1" applyAlignment="1">
      <alignment horizontal="center"/>
    </xf>
    <xf numFmtId="40" fontId="0" fillId="0" borderId="1" xfId="0" applyNumberFormat="1" applyBorder="1" applyAlignment="1">
      <alignment horizontal="center"/>
    </xf>
    <xf numFmtId="0" fontId="6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7" fillId="0" borderId="0" xfId="0" applyFont="1" applyAlignment="1">
      <alignment horizontal="center"/>
    </xf>
    <xf numFmtId="0" fontId="7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8" fillId="0" borderId="0" xfId="0" applyFont="1" applyAlignment="1">
      <alignment horizontal="center"/>
    </xf>
    <xf numFmtId="0" fontId="0" fillId="5" borderId="1" xfId="0" applyFill="1" applyBorder="1" applyAlignment="1">
      <alignment horizontal="center"/>
    </xf>
    <xf numFmtId="0" fontId="11" fillId="0" borderId="0" xfId="0" applyFont="1" applyAlignment="1">
      <alignment horizontal="center" vertical="center"/>
    </xf>
    <xf numFmtId="0" fontId="11" fillId="0" borderId="0" xfId="0" applyFont="1" applyAlignment="1">
      <alignment horizontal="center"/>
    </xf>
    <xf numFmtId="0" fontId="14" fillId="11" borderId="5" xfId="0" applyFont="1" applyFill="1" applyBorder="1" applyAlignment="1">
      <alignment horizontal="left"/>
    </xf>
    <xf numFmtId="0" fontId="14" fillId="11" borderId="6" xfId="0" applyFont="1" applyFill="1" applyBorder="1" applyAlignment="1">
      <alignment horizontal="left"/>
    </xf>
    <xf numFmtId="0" fontId="14" fillId="11" borderId="7" xfId="0" applyFont="1" applyFill="1" applyBorder="1" applyAlignment="1">
      <alignment horizontal="left"/>
    </xf>
    <xf numFmtId="0" fontId="13" fillId="0" borderId="5" xfId="0" applyFont="1" applyBorder="1" applyAlignment="1">
      <alignment horizontal="left"/>
    </xf>
    <xf numFmtId="0" fontId="13" fillId="0" borderId="6" xfId="0" applyFont="1" applyBorder="1" applyAlignment="1">
      <alignment horizontal="left"/>
    </xf>
    <xf numFmtId="0" fontId="13" fillId="0" borderId="7" xfId="0" applyFont="1" applyBorder="1" applyAlignment="1">
      <alignment horizontal="left"/>
    </xf>
    <xf numFmtId="0" fontId="15" fillId="0" borderId="0" xfId="0" applyFont="1" applyAlignment="1">
      <alignment horizontal="center"/>
    </xf>
    <xf numFmtId="0" fontId="16" fillId="0" borderId="0" xfId="0" applyFont="1" applyAlignment="1">
      <alignment horizontal="center"/>
    </xf>
    <xf numFmtId="0" fontId="0" fillId="0" borderId="1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0" borderId="0" xfId="0" applyAlignment="1">
      <alignment horizontal="center" vertical="center" wrapText="1"/>
    </xf>
    <xf numFmtId="0" fontId="18" fillId="0" borderId="11" xfId="0" applyFont="1" applyBorder="1" applyAlignment="1">
      <alignment horizontal="center"/>
    </xf>
    <xf numFmtId="0" fontId="0" fillId="12" borderId="1" xfId="0" applyFill="1" applyBorder="1" applyAlignment="1">
      <alignment horizontal="center"/>
    </xf>
  </cellXfs>
  <cellStyles count="3">
    <cellStyle name="Hiperlink" xfId="2" builtinId="8"/>
    <cellStyle name="Normal" xfId="0" builtinId="0"/>
    <cellStyle name="Vírgula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mailto:suely@hotmail.com" TargetMode="External"/><Relationship Id="rId2" Type="http://schemas.openxmlformats.org/officeDocument/2006/relationships/hyperlink" Target="mailto:marcos@uol.com.br" TargetMode="External"/><Relationship Id="rId1" Type="http://schemas.openxmlformats.org/officeDocument/2006/relationships/hyperlink" Target="mailto:ana@gmail.com" TargetMode="External"/><Relationship Id="rId4" Type="http://schemas.openxmlformats.org/officeDocument/2006/relationships/hyperlink" Target="mailto:pedros@yahoo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065B0D-2A03-4367-B429-EB42BDFAA648}">
  <dimension ref="D9:J10"/>
  <sheetViews>
    <sheetView workbookViewId="0">
      <selection activeCell="B16" sqref="B16:G16"/>
    </sheetView>
  </sheetViews>
  <sheetFormatPr defaultRowHeight="14.6" x14ac:dyDescent="0.4"/>
  <cols>
    <col min="4" max="5" width="18.3828125" customWidth="1"/>
    <col min="7" max="10" width="12.69140625" customWidth="1"/>
  </cols>
  <sheetData>
    <row r="9" spans="4:10" x14ac:dyDescent="0.4">
      <c r="D9" s="2" t="s">
        <v>0</v>
      </c>
      <c r="E9" s="2" t="s">
        <v>1</v>
      </c>
      <c r="G9" s="2" t="s">
        <v>2</v>
      </c>
      <c r="H9" s="2" t="s">
        <v>3</v>
      </c>
      <c r="I9" s="2" t="s">
        <v>4</v>
      </c>
      <c r="J9" s="2" t="s">
        <v>5</v>
      </c>
    </row>
    <row r="10" spans="4:10" ht="57.9" customHeight="1" x14ac:dyDescent="0.4">
      <c r="D10" s="1">
        <v>27</v>
      </c>
      <c r="E10" s="1">
        <v>3</v>
      </c>
      <c r="G10" s="3">
        <f>SUM(E10,D10)</f>
        <v>30</v>
      </c>
      <c r="H10" s="3">
        <f>D10-E10</f>
        <v>24</v>
      </c>
      <c r="I10" s="3">
        <f>PRODUCT(D10,E10)</f>
        <v>81</v>
      </c>
      <c r="J10" s="3">
        <f>(D10/E10)</f>
        <v>9</v>
      </c>
    </row>
  </sheetData>
  <pageMargins left="0.511811024" right="0.511811024" top="0.78740157499999996" bottom="0.78740157499999996" header="0.31496062000000002" footer="0.31496062000000002"/>
  <picture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C17E4A-7EC6-41FA-93A1-207FCB0CD1C6}">
  <dimension ref="B1:H7"/>
  <sheetViews>
    <sheetView workbookViewId="0">
      <selection activeCell="E5" sqref="E5"/>
    </sheetView>
  </sheetViews>
  <sheetFormatPr defaultRowHeight="14.6" x14ac:dyDescent="0.4"/>
  <sheetData>
    <row r="1" spans="2:8" ht="20.6" x14ac:dyDescent="0.55000000000000004">
      <c r="B1" s="93" t="s">
        <v>210</v>
      </c>
      <c r="C1" s="93"/>
      <c r="E1" s="20"/>
    </row>
    <row r="2" spans="2:8" x14ac:dyDescent="0.4">
      <c r="B2" s="40" t="s">
        <v>91</v>
      </c>
      <c r="C2" s="48" t="s">
        <v>211</v>
      </c>
      <c r="D2" s="48" t="s">
        <v>212</v>
      </c>
      <c r="E2" s="48" t="s">
        <v>213</v>
      </c>
      <c r="F2" s="48" t="s">
        <v>214</v>
      </c>
      <c r="G2" s="48" t="s">
        <v>215</v>
      </c>
      <c r="H2" s="48" t="s">
        <v>216</v>
      </c>
    </row>
    <row r="3" spans="2:8" x14ac:dyDescent="0.4">
      <c r="B3" s="6" t="s">
        <v>217</v>
      </c>
      <c r="C3" s="52">
        <f>SUM(Fórm_3D_Merc_A:Fórm_3D_Merc_C!C3)</f>
        <v>52</v>
      </c>
      <c r="D3" s="52">
        <f>SUM(Fórm_3D_Merc_A:Fórm_3D_Merc_C!D3)</f>
        <v>54</v>
      </c>
      <c r="E3" s="52">
        <f>SUM(Fórm_3D_Merc_A:Fórm_3D_Merc_C!E3)</f>
        <v>60</v>
      </c>
      <c r="F3" s="52">
        <f>SUM(Fórm_3D_Merc_A:Fórm_3D_Merc_C!F3)</f>
        <v>51</v>
      </c>
      <c r="G3" s="52">
        <f>SUM(Fórm_3D_Merc_A:Fórm_3D_Merc_C!G3)</f>
        <v>54</v>
      </c>
      <c r="H3" s="52">
        <f>SUM(Fórm_3D_Merc_A:Fórm_3D_Merc_C!H3)</f>
        <v>62</v>
      </c>
    </row>
    <row r="4" spans="2:8" x14ac:dyDescent="0.4">
      <c r="B4" s="6" t="s">
        <v>218</v>
      </c>
      <c r="C4" s="52">
        <f>SUM(Fórm_3D_Merc_A:Fórm_3D_Merc_C!C4)</f>
        <v>44</v>
      </c>
      <c r="D4" s="52">
        <f>SUM(Fórm_3D_Merc_A:Fórm_3D_Merc_C!D4)</f>
        <v>19</v>
      </c>
      <c r="E4" s="52">
        <f>SUM(Fórm_3D_Merc_A:Fórm_3D_Merc_C!E4)</f>
        <v>22</v>
      </c>
      <c r="F4" s="52">
        <f>SUM(Fórm_3D_Merc_A:Fórm_3D_Merc_C!F4)</f>
        <v>18</v>
      </c>
      <c r="G4" s="52">
        <f>SUM(Fórm_3D_Merc_A:Fórm_3D_Merc_C!G4)</f>
        <v>43</v>
      </c>
      <c r="H4" s="52">
        <f>SUM(Fórm_3D_Merc_A:Fórm_3D_Merc_C!H4)</f>
        <v>53</v>
      </c>
    </row>
    <row r="5" spans="2:8" x14ac:dyDescent="0.4">
      <c r="B5" s="6" t="s">
        <v>219</v>
      </c>
      <c r="C5" s="52">
        <f>SUM(Fórm_3D_Merc_A:Fórm_3D_Merc_C!C5)</f>
        <v>27</v>
      </c>
      <c r="D5" s="52">
        <f>SUM(Fórm_3D_Merc_A:Fórm_3D_Merc_C!D5)</f>
        <v>37</v>
      </c>
      <c r="E5" s="52">
        <f>SUM(Fórm_3D_Merc_A:Fórm_3D_Merc_C!E5)</f>
        <v>19</v>
      </c>
      <c r="F5" s="52">
        <f>SUM(Fórm_3D_Merc_A:Fórm_3D_Merc_C!F5)</f>
        <v>29</v>
      </c>
      <c r="G5" s="52">
        <f>SUM(Fórm_3D_Merc_A:Fórm_3D_Merc_C!G5)</f>
        <v>38</v>
      </c>
      <c r="H5" s="52">
        <f>SUM(Fórm_3D_Merc_A:Fórm_3D_Merc_C!H5)</f>
        <v>52</v>
      </c>
    </row>
    <row r="6" spans="2:8" x14ac:dyDescent="0.4">
      <c r="B6" s="6" t="s">
        <v>220</v>
      </c>
      <c r="C6" s="52">
        <f>SUM(Fórm_3D_Merc_A:Fórm_3D_Merc_C!C6)</f>
        <v>51</v>
      </c>
      <c r="D6" s="52">
        <f>SUM(Fórm_3D_Merc_A:Fórm_3D_Merc_C!D6)</f>
        <v>49</v>
      </c>
      <c r="E6" s="52">
        <f>SUM(Fórm_3D_Merc_A:Fórm_3D_Merc_C!E6)</f>
        <v>45</v>
      </c>
      <c r="F6" s="52">
        <f>SUM(Fórm_3D_Merc_A:Fórm_3D_Merc_C!F6)</f>
        <v>35</v>
      </c>
      <c r="G6" s="52">
        <f>SUM(Fórm_3D_Merc_A:Fórm_3D_Merc_C!G6)</f>
        <v>40</v>
      </c>
      <c r="H6" s="52">
        <f>SUM(Fórm_3D_Merc_A:Fórm_3D_Merc_C!H6)</f>
        <v>67</v>
      </c>
    </row>
    <row r="7" spans="2:8" x14ac:dyDescent="0.4">
      <c r="B7" s="40" t="s">
        <v>203</v>
      </c>
      <c r="C7" s="52">
        <f>SUM(C3:C6)</f>
        <v>174</v>
      </c>
      <c r="D7" s="52">
        <f t="shared" ref="D7:H7" si="0">SUM(D3:D6)</f>
        <v>159</v>
      </c>
      <c r="E7" s="52">
        <f t="shared" si="0"/>
        <v>146</v>
      </c>
      <c r="F7" s="52">
        <f t="shared" si="0"/>
        <v>133</v>
      </c>
      <c r="G7" s="52">
        <f t="shared" si="0"/>
        <v>175</v>
      </c>
      <c r="H7" s="52">
        <f t="shared" si="0"/>
        <v>234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3D45BB-37F2-4DEB-A1D0-F80FB21E8860}">
  <dimension ref="B1:H6"/>
  <sheetViews>
    <sheetView workbookViewId="0">
      <selection activeCell="E5" sqref="E5"/>
    </sheetView>
  </sheetViews>
  <sheetFormatPr defaultRowHeight="14.6" x14ac:dyDescent="0.4"/>
  <sheetData>
    <row r="1" spans="2:8" ht="20.6" x14ac:dyDescent="0.55000000000000004">
      <c r="B1" s="93" t="s">
        <v>210</v>
      </c>
      <c r="C1" s="93"/>
      <c r="E1" s="20"/>
    </row>
    <row r="2" spans="2:8" x14ac:dyDescent="0.4">
      <c r="B2" s="40" t="s">
        <v>91</v>
      </c>
      <c r="C2" s="51" t="s">
        <v>211</v>
      </c>
      <c r="D2" s="51" t="s">
        <v>212</v>
      </c>
      <c r="E2" s="51" t="s">
        <v>213</v>
      </c>
      <c r="F2" s="51" t="s">
        <v>214</v>
      </c>
      <c r="G2" s="51" t="s">
        <v>215</v>
      </c>
      <c r="H2" s="51" t="s">
        <v>216</v>
      </c>
    </row>
    <row r="3" spans="2:8" x14ac:dyDescent="0.4">
      <c r="B3" s="6" t="s">
        <v>217</v>
      </c>
      <c r="C3" s="52">
        <v>26</v>
      </c>
      <c r="D3" s="52">
        <v>17</v>
      </c>
      <c r="E3" s="52">
        <v>23</v>
      </c>
      <c r="F3" s="52">
        <v>12</v>
      </c>
      <c r="G3" s="52">
        <v>2</v>
      </c>
      <c r="H3" s="52">
        <v>5</v>
      </c>
    </row>
    <row r="4" spans="2:8" x14ac:dyDescent="0.4">
      <c r="B4" s="6" t="s">
        <v>218</v>
      </c>
      <c r="C4" s="52">
        <v>27</v>
      </c>
      <c r="D4" s="52">
        <v>9</v>
      </c>
      <c r="E4" s="52">
        <v>16</v>
      </c>
      <c r="F4" s="52">
        <v>6</v>
      </c>
      <c r="G4" s="52">
        <v>20</v>
      </c>
      <c r="H4" s="52">
        <v>19</v>
      </c>
    </row>
    <row r="5" spans="2:8" x14ac:dyDescent="0.4">
      <c r="B5" s="6" t="s">
        <v>219</v>
      </c>
      <c r="C5" s="52">
        <v>8</v>
      </c>
      <c r="D5" s="52">
        <v>11</v>
      </c>
      <c r="E5" s="52">
        <v>10</v>
      </c>
      <c r="F5" s="52">
        <v>12</v>
      </c>
      <c r="G5" s="52">
        <v>20</v>
      </c>
      <c r="H5" s="52">
        <v>25</v>
      </c>
    </row>
    <row r="6" spans="2:8" x14ac:dyDescent="0.4">
      <c r="B6" s="6" t="s">
        <v>220</v>
      </c>
      <c r="C6" s="52">
        <v>19</v>
      </c>
      <c r="D6" s="52">
        <v>13</v>
      </c>
      <c r="E6" s="52">
        <v>4</v>
      </c>
      <c r="F6" s="52">
        <v>8</v>
      </c>
      <c r="G6" s="52">
        <v>6</v>
      </c>
      <c r="H6" s="52">
        <v>28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A9EC17-BCB4-4A3E-ABBD-FEF8F78FF911}">
  <dimension ref="B1:H6"/>
  <sheetViews>
    <sheetView workbookViewId="0">
      <selection activeCell="C3" sqref="C3"/>
    </sheetView>
  </sheetViews>
  <sheetFormatPr defaultRowHeight="14.6" x14ac:dyDescent="0.4"/>
  <sheetData>
    <row r="1" spans="2:8" ht="20.6" x14ac:dyDescent="0.55000000000000004">
      <c r="B1" s="93" t="s">
        <v>210</v>
      </c>
      <c r="C1" s="93"/>
      <c r="E1" s="20"/>
    </row>
    <row r="2" spans="2:8" x14ac:dyDescent="0.4">
      <c r="B2" s="40" t="s">
        <v>91</v>
      </c>
      <c r="C2" s="48" t="s">
        <v>211</v>
      </c>
      <c r="D2" s="48" t="s">
        <v>212</v>
      </c>
      <c r="E2" s="48" t="s">
        <v>213</v>
      </c>
      <c r="F2" s="48" t="s">
        <v>214</v>
      </c>
      <c r="G2" s="48" t="s">
        <v>215</v>
      </c>
      <c r="H2" s="48" t="s">
        <v>216</v>
      </c>
    </row>
    <row r="3" spans="2:8" x14ac:dyDescent="0.4">
      <c r="B3" s="6" t="s">
        <v>217</v>
      </c>
      <c r="C3" s="5">
        <v>5</v>
      </c>
      <c r="D3" s="5">
        <v>15</v>
      </c>
      <c r="E3" s="5">
        <v>20</v>
      </c>
      <c r="F3" s="5">
        <v>25</v>
      </c>
      <c r="G3" s="5">
        <v>30</v>
      </c>
      <c r="H3" s="5">
        <v>35</v>
      </c>
    </row>
    <row r="4" spans="2:8" x14ac:dyDescent="0.4">
      <c r="B4" s="6" t="s">
        <v>218</v>
      </c>
      <c r="C4" s="5">
        <v>1</v>
      </c>
      <c r="D4" s="5">
        <v>3</v>
      </c>
      <c r="E4" s="5">
        <v>5</v>
      </c>
      <c r="F4" s="5">
        <v>7</v>
      </c>
      <c r="G4" s="5">
        <v>9</v>
      </c>
      <c r="H4" s="5">
        <v>11</v>
      </c>
    </row>
    <row r="5" spans="2:8" x14ac:dyDescent="0.4">
      <c r="B5" s="6" t="s">
        <v>219</v>
      </c>
      <c r="C5" s="5">
        <v>2</v>
      </c>
      <c r="D5" s="5">
        <v>4</v>
      </c>
      <c r="E5" s="5">
        <v>6</v>
      </c>
      <c r="F5" s="5">
        <v>8</v>
      </c>
      <c r="G5" s="5">
        <v>10</v>
      </c>
      <c r="H5" s="5">
        <v>12</v>
      </c>
    </row>
    <row r="6" spans="2:8" x14ac:dyDescent="0.4">
      <c r="B6" s="6" t="s">
        <v>220</v>
      </c>
      <c r="C6" s="5">
        <v>3</v>
      </c>
      <c r="D6" s="5">
        <v>7</v>
      </c>
      <c r="E6" s="5">
        <v>11</v>
      </c>
      <c r="F6" s="5">
        <v>15</v>
      </c>
      <c r="G6" s="5">
        <v>17</v>
      </c>
      <c r="H6" s="5">
        <v>21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D16E4E-1AFC-4D38-A1A0-5EAFBA1008D2}">
  <dimension ref="B1:H6"/>
  <sheetViews>
    <sheetView workbookViewId="0">
      <selection activeCell="D5" sqref="D5"/>
    </sheetView>
  </sheetViews>
  <sheetFormatPr defaultRowHeight="14.6" x14ac:dyDescent="0.4"/>
  <sheetData>
    <row r="1" spans="2:8" ht="20.6" x14ac:dyDescent="0.55000000000000004">
      <c r="B1" s="93" t="s">
        <v>210</v>
      </c>
      <c r="C1" s="93"/>
      <c r="E1" s="20"/>
    </row>
    <row r="2" spans="2:8" x14ac:dyDescent="0.4">
      <c r="B2" s="40" t="s">
        <v>91</v>
      </c>
      <c r="C2" s="48" t="s">
        <v>211</v>
      </c>
      <c r="D2" s="48" t="s">
        <v>212</v>
      </c>
      <c r="E2" s="48" t="s">
        <v>213</v>
      </c>
      <c r="F2" s="48" t="s">
        <v>214</v>
      </c>
      <c r="G2" s="48" t="s">
        <v>215</v>
      </c>
      <c r="H2" s="48" t="s">
        <v>216</v>
      </c>
    </row>
    <row r="3" spans="2:8" x14ac:dyDescent="0.4">
      <c r="B3" s="6" t="s">
        <v>217</v>
      </c>
      <c r="C3" s="5">
        <v>21</v>
      </c>
      <c r="D3" s="5">
        <v>22</v>
      </c>
      <c r="E3" s="5">
        <v>17</v>
      </c>
      <c r="F3" s="5">
        <v>14</v>
      </c>
      <c r="G3" s="5">
        <v>22</v>
      </c>
      <c r="H3" s="5">
        <v>22</v>
      </c>
    </row>
    <row r="4" spans="2:8" x14ac:dyDescent="0.4">
      <c r="B4" s="6" t="s">
        <v>218</v>
      </c>
      <c r="C4" s="5">
        <v>16</v>
      </c>
      <c r="D4" s="5">
        <v>7</v>
      </c>
      <c r="E4" s="5">
        <v>1</v>
      </c>
      <c r="F4" s="5">
        <v>5</v>
      </c>
      <c r="G4" s="5">
        <v>14</v>
      </c>
      <c r="H4" s="5">
        <v>23</v>
      </c>
    </row>
    <row r="5" spans="2:8" x14ac:dyDescent="0.4">
      <c r="B5" s="6" t="s">
        <v>219</v>
      </c>
      <c r="C5" s="5">
        <v>17</v>
      </c>
      <c r="D5" s="5">
        <v>22</v>
      </c>
      <c r="E5" s="5">
        <v>3</v>
      </c>
      <c r="F5" s="5">
        <v>9</v>
      </c>
      <c r="G5" s="5">
        <v>8</v>
      </c>
      <c r="H5" s="5">
        <v>15</v>
      </c>
    </row>
    <row r="6" spans="2:8" x14ac:dyDescent="0.4">
      <c r="B6" s="6" t="s">
        <v>220</v>
      </c>
      <c r="C6" s="5">
        <v>29</v>
      </c>
      <c r="D6" s="5">
        <v>29</v>
      </c>
      <c r="E6" s="5">
        <v>30</v>
      </c>
      <c r="F6" s="5">
        <v>12</v>
      </c>
      <c r="G6" s="5">
        <v>17</v>
      </c>
      <c r="H6" s="5">
        <v>18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4BA9E7-A8BB-4F3F-B83C-60EFC7057878}">
  <dimension ref="B3:C24"/>
  <sheetViews>
    <sheetView workbookViewId="0">
      <selection activeCell="C28" sqref="C28"/>
    </sheetView>
  </sheetViews>
  <sheetFormatPr defaultRowHeight="14.6" x14ac:dyDescent="0.4"/>
  <cols>
    <col min="2" max="2" width="10.15234375" bestFit="1" customWidth="1"/>
    <col min="3" max="3" width="20.69140625" style="53" bestFit="1" customWidth="1"/>
  </cols>
  <sheetData>
    <row r="3" spans="2:3" x14ac:dyDescent="0.4">
      <c r="B3" t="s">
        <v>117</v>
      </c>
      <c r="C3" s="53">
        <v>12345678901</v>
      </c>
    </row>
    <row r="4" spans="2:3" x14ac:dyDescent="0.4">
      <c r="B4" t="s">
        <v>117</v>
      </c>
      <c r="C4" s="53">
        <v>98765432100</v>
      </c>
    </row>
    <row r="5" spans="2:3" x14ac:dyDescent="0.4">
      <c r="C5" s="55">
        <v>12345678901</v>
      </c>
    </row>
    <row r="6" spans="2:3" x14ac:dyDescent="0.4">
      <c r="C6" s="55">
        <v>98765432101</v>
      </c>
    </row>
    <row r="7" spans="2:3" x14ac:dyDescent="0.4">
      <c r="C7" s="55">
        <v>24681357901</v>
      </c>
    </row>
    <row r="8" spans="2:3" x14ac:dyDescent="0.4">
      <c r="C8" s="55">
        <v>13579246801</v>
      </c>
    </row>
    <row r="9" spans="2:3" x14ac:dyDescent="0.4">
      <c r="C9" s="55">
        <v>86420975301</v>
      </c>
    </row>
    <row r="13" spans="2:3" x14ac:dyDescent="0.4">
      <c r="B13" t="s">
        <v>221</v>
      </c>
      <c r="C13" s="54">
        <v>23456789012345</v>
      </c>
    </row>
    <row r="14" spans="2:3" x14ac:dyDescent="0.4">
      <c r="C14" s="54">
        <v>87654321987654</v>
      </c>
    </row>
    <row r="15" spans="2:3" x14ac:dyDescent="0.4">
      <c r="C15" s="54">
        <v>21987654987321</v>
      </c>
    </row>
    <row r="16" spans="2:3" x14ac:dyDescent="0.4">
      <c r="C16" s="54">
        <v>21456987558987</v>
      </c>
    </row>
    <row r="17" spans="2:3" x14ac:dyDescent="0.4">
      <c r="C17" s="54">
        <v>89654456321000</v>
      </c>
    </row>
    <row r="21" spans="2:3" x14ac:dyDescent="0.4">
      <c r="B21" t="s">
        <v>222</v>
      </c>
    </row>
    <row r="22" spans="2:3" x14ac:dyDescent="0.4">
      <c r="B22" t="s">
        <v>223</v>
      </c>
    </row>
    <row r="23" spans="2:3" ht="18.45" x14ac:dyDescent="0.5">
      <c r="B23" s="57" t="s">
        <v>224</v>
      </c>
      <c r="C23" s="56">
        <v>21999224155</v>
      </c>
    </row>
    <row r="24" spans="2:3" ht="18.45" x14ac:dyDescent="0.5">
      <c r="B24" s="57" t="s">
        <v>225</v>
      </c>
      <c r="C24" s="56">
        <v>21988381435</v>
      </c>
    </row>
  </sheetData>
  <pageMargins left="0.511811024" right="0.511811024" top="0.78740157499999996" bottom="0.78740157499999996" header="0.31496062000000002" footer="0.31496062000000002"/>
  <pageSetup paperSize="9" orientation="portrait" horizontalDpi="0" verticalDpi="0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390ABA-F68E-4146-8E27-D7A17FDA62F0}">
  <dimension ref="A2:D3"/>
  <sheetViews>
    <sheetView workbookViewId="0">
      <selection activeCell="D4" sqref="D4"/>
    </sheetView>
  </sheetViews>
  <sheetFormatPr defaultRowHeight="14.6" x14ac:dyDescent="0.4"/>
  <cols>
    <col min="1" max="1" width="11.84375" bestFit="1" customWidth="1"/>
    <col min="2" max="2" width="14.23046875" customWidth="1"/>
    <col min="3" max="3" width="11.53515625" customWidth="1"/>
    <col min="4" max="4" width="12.84375" customWidth="1"/>
    <col min="5" max="5" width="12.765625" customWidth="1"/>
  </cols>
  <sheetData>
    <row r="2" spans="1:4" ht="29.6" customHeight="1" x14ac:dyDescent="0.4">
      <c r="B2" s="58" t="s">
        <v>226</v>
      </c>
      <c r="C2" s="59" t="s">
        <v>227</v>
      </c>
      <c r="D2" s="59" t="s">
        <v>228</v>
      </c>
    </row>
    <row r="3" spans="1:4" x14ac:dyDescent="0.4">
      <c r="A3" s="6">
        <v>123.66887699999999</v>
      </c>
      <c r="B3" s="6">
        <f>ROUND(A3,1)</f>
        <v>123.7</v>
      </c>
      <c r="C3" s="6">
        <f>ROUNDDOWN(A3,1)</f>
        <v>123.6</v>
      </c>
      <c r="D3" s="6">
        <f>ROUNDUP(A3,2)</f>
        <v>123.67</v>
      </c>
    </row>
  </sheetData>
  <pageMargins left="0.511811024" right="0.511811024" top="0.78740157499999996" bottom="0.78740157499999996" header="0.31496062000000002" footer="0.3149606200000000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A91499-543C-4010-836C-922B98EDDDBF}">
  <dimension ref="B2:J19"/>
  <sheetViews>
    <sheetView showGridLines="0" workbookViewId="0">
      <selection activeCell="F19" sqref="F19"/>
    </sheetView>
  </sheetViews>
  <sheetFormatPr defaultRowHeight="14.6" x14ac:dyDescent="0.4"/>
  <cols>
    <col min="3" max="3" width="10.4609375" customWidth="1"/>
    <col min="4" max="4" width="10.3046875" customWidth="1"/>
    <col min="5" max="5" width="9.921875" customWidth="1"/>
    <col min="6" max="6" width="10.4609375" customWidth="1"/>
  </cols>
  <sheetData>
    <row r="2" spans="2:10" x14ac:dyDescent="0.4">
      <c r="B2" s="62" t="s">
        <v>229</v>
      </c>
      <c r="C2" s="63" t="s">
        <v>230</v>
      </c>
      <c r="D2" s="64" t="s">
        <v>234</v>
      </c>
      <c r="E2" s="64"/>
      <c r="F2" s="64"/>
      <c r="G2" s="67"/>
      <c r="H2" s="68"/>
    </row>
    <row r="3" spans="2:10" x14ac:dyDescent="0.4">
      <c r="B3" s="65" t="s">
        <v>229</v>
      </c>
      <c r="C3" s="66" t="s">
        <v>231</v>
      </c>
      <c r="D3" s="67" t="s">
        <v>235</v>
      </c>
      <c r="E3" s="67"/>
      <c r="F3" s="68"/>
      <c r="G3" s="60"/>
    </row>
    <row r="4" spans="2:10" x14ac:dyDescent="0.4">
      <c r="B4" s="65" t="s">
        <v>229</v>
      </c>
      <c r="C4" s="66" t="s">
        <v>232</v>
      </c>
      <c r="D4" s="67" t="s">
        <v>236</v>
      </c>
      <c r="E4" s="67"/>
      <c r="F4" s="67"/>
      <c r="G4" s="70"/>
      <c r="H4" s="67"/>
      <c r="I4" s="69"/>
    </row>
    <row r="5" spans="2:10" x14ac:dyDescent="0.4">
      <c r="B5" s="62" t="s">
        <v>229</v>
      </c>
      <c r="C5" s="63" t="s">
        <v>233</v>
      </c>
      <c r="D5" s="64" t="s">
        <v>237</v>
      </c>
      <c r="E5" s="64"/>
      <c r="F5" s="64"/>
      <c r="G5" s="64"/>
      <c r="H5" s="64"/>
      <c r="I5" s="64"/>
      <c r="J5" s="68"/>
    </row>
    <row r="8" spans="2:10" x14ac:dyDescent="0.4">
      <c r="B8" s="48" t="s">
        <v>238</v>
      </c>
      <c r="C8" s="48" t="s">
        <v>230</v>
      </c>
      <c r="D8" s="48" t="s">
        <v>239</v>
      </c>
      <c r="E8" s="48" t="s">
        <v>240</v>
      </c>
      <c r="F8" s="48" t="s">
        <v>241</v>
      </c>
    </row>
    <row r="9" spans="2:10" x14ac:dyDescent="0.4">
      <c r="B9" s="5">
        <v>60.78</v>
      </c>
      <c r="C9" s="5">
        <f>TRUNC(B9,0)</f>
        <v>60</v>
      </c>
      <c r="D9" s="61">
        <f>INT(B9)</f>
        <v>60</v>
      </c>
      <c r="E9" s="5">
        <f>EVEN(B9)</f>
        <v>62</v>
      </c>
      <c r="F9" s="5">
        <f>ODD(B9)</f>
        <v>61</v>
      </c>
    </row>
    <row r="10" spans="2:10" x14ac:dyDescent="0.4">
      <c r="B10" s="5">
        <v>71.540000000000006</v>
      </c>
      <c r="C10" s="5">
        <f>TRUNC(B10,0)</f>
        <v>71</v>
      </c>
      <c r="D10" s="61">
        <f t="shared" ref="D10:D19" si="0">INT(B10)</f>
        <v>71</v>
      </c>
      <c r="E10" s="5">
        <f t="shared" ref="E10:E19" si="1">EVEN(B10)</f>
        <v>72</v>
      </c>
      <c r="F10" s="5">
        <f t="shared" ref="F10:F19" si="2">ODD(B10)</f>
        <v>73</v>
      </c>
    </row>
    <row r="11" spans="2:10" x14ac:dyDescent="0.4">
      <c r="B11" s="72">
        <v>-66.48</v>
      </c>
      <c r="C11" s="71">
        <f>TRUNC(B11,0)</f>
        <v>-66</v>
      </c>
      <c r="D11" s="72">
        <f>INT(B11)</f>
        <v>-67</v>
      </c>
      <c r="E11" s="5">
        <f>EVEN(B11)</f>
        <v>-68</v>
      </c>
      <c r="F11" s="5">
        <f>ODD(B11)</f>
        <v>-67</v>
      </c>
    </row>
    <row r="12" spans="2:10" x14ac:dyDescent="0.4">
      <c r="B12" s="5">
        <v>32.56</v>
      </c>
      <c r="C12" s="5">
        <f t="shared" ref="C12:C19" si="3">TRUNC(B12,0)</f>
        <v>32</v>
      </c>
      <c r="D12" s="61">
        <f t="shared" si="0"/>
        <v>32</v>
      </c>
      <c r="E12" s="5">
        <f t="shared" si="1"/>
        <v>34</v>
      </c>
      <c r="F12" s="5">
        <f t="shared" si="2"/>
        <v>33</v>
      </c>
    </row>
    <row r="13" spans="2:10" x14ac:dyDescent="0.4">
      <c r="B13" s="5">
        <v>32.56</v>
      </c>
      <c r="C13" s="5">
        <f t="shared" si="3"/>
        <v>32</v>
      </c>
      <c r="D13" s="61">
        <f t="shared" si="0"/>
        <v>32</v>
      </c>
      <c r="E13" s="5">
        <f t="shared" si="1"/>
        <v>34</v>
      </c>
      <c r="F13" s="5">
        <f t="shared" si="2"/>
        <v>33</v>
      </c>
    </row>
    <row r="14" spans="2:10" x14ac:dyDescent="0.4">
      <c r="B14" s="5">
        <v>72.37</v>
      </c>
      <c r="C14" s="5">
        <f t="shared" si="3"/>
        <v>72</v>
      </c>
      <c r="D14" s="61">
        <f t="shared" si="0"/>
        <v>72</v>
      </c>
      <c r="E14" s="5">
        <f t="shared" si="1"/>
        <v>74</v>
      </c>
      <c r="F14" s="5">
        <f t="shared" si="2"/>
        <v>73</v>
      </c>
    </row>
    <row r="15" spans="2:10" x14ac:dyDescent="0.4">
      <c r="B15" s="5">
        <v>31.56</v>
      </c>
      <c r="C15" s="5">
        <f t="shared" si="3"/>
        <v>31</v>
      </c>
      <c r="D15" s="61">
        <f t="shared" si="0"/>
        <v>31</v>
      </c>
      <c r="E15" s="5">
        <f t="shared" si="1"/>
        <v>32</v>
      </c>
      <c r="F15" s="5">
        <f t="shared" si="2"/>
        <v>33</v>
      </c>
    </row>
    <row r="16" spans="2:10" x14ac:dyDescent="0.4">
      <c r="B16" s="5">
        <v>32.46</v>
      </c>
      <c r="C16" s="5">
        <f t="shared" si="3"/>
        <v>32</v>
      </c>
      <c r="D16" s="61">
        <f t="shared" si="0"/>
        <v>32</v>
      </c>
      <c r="E16" s="5">
        <f t="shared" si="1"/>
        <v>34</v>
      </c>
      <c r="F16" s="5">
        <f t="shared" si="2"/>
        <v>33</v>
      </c>
    </row>
    <row r="17" spans="2:6" x14ac:dyDescent="0.4">
      <c r="B17" s="5">
        <v>81.33</v>
      </c>
      <c r="C17" s="5">
        <f t="shared" si="3"/>
        <v>81</v>
      </c>
      <c r="D17" s="61">
        <f t="shared" si="0"/>
        <v>81</v>
      </c>
      <c r="E17" s="5">
        <f t="shared" si="1"/>
        <v>82</v>
      </c>
      <c r="F17" s="5">
        <f t="shared" si="2"/>
        <v>83</v>
      </c>
    </row>
    <row r="18" spans="2:6" x14ac:dyDescent="0.4">
      <c r="B18" s="72">
        <v>-82.56</v>
      </c>
      <c r="C18" s="71">
        <f>TRUNC(B18,0)</f>
        <v>-82</v>
      </c>
      <c r="D18" s="72">
        <f>INT(B18)</f>
        <v>-83</v>
      </c>
      <c r="E18" s="5">
        <f>EVEN(B18)</f>
        <v>-84</v>
      </c>
      <c r="F18" s="5">
        <f>ODD(B18)</f>
        <v>-83</v>
      </c>
    </row>
    <row r="19" spans="2:6" x14ac:dyDescent="0.4">
      <c r="B19" s="5">
        <v>55.66</v>
      </c>
      <c r="C19" s="5">
        <f t="shared" si="3"/>
        <v>55</v>
      </c>
      <c r="D19" s="61">
        <f t="shared" si="0"/>
        <v>55</v>
      </c>
      <c r="E19" s="5">
        <f t="shared" si="1"/>
        <v>56</v>
      </c>
      <c r="F19" s="5">
        <f t="shared" si="2"/>
        <v>57</v>
      </c>
    </row>
  </sheetData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9BC62A-0D41-4104-9587-DC83C416770C}">
  <dimension ref="B2:G21"/>
  <sheetViews>
    <sheetView workbookViewId="0">
      <selection activeCell="G3" sqref="G3"/>
    </sheetView>
  </sheetViews>
  <sheetFormatPr defaultRowHeight="14.6" x14ac:dyDescent="0.4"/>
  <cols>
    <col min="7" max="7" width="16.69140625" customWidth="1"/>
  </cols>
  <sheetData>
    <row r="2" spans="2:7" x14ac:dyDescent="0.4">
      <c r="B2" s="4" t="s">
        <v>6</v>
      </c>
      <c r="C2" s="4" t="s">
        <v>7</v>
      </c>
      <c r="D2" s="4" t="s">
        <v>8</v>
      </c>
      <c r="E2" s="4" t="s">
        <v>9</v>
      </c>
      <c r="F2" s="4" t="s">
        <v>10</v>
      </c>
      <c r="G2" s="4" t="s">
        <v>11</v>
      </c>
    </row>
    <row r="3" spans="2:7" x14ac:dyDescent="0.4">
      <c r="B3" s="5" t="s">
        <v>16</v>
      </c>
      <c r="C3" s="5">
        <v>10</v>
      </c>
      <c r="D3" s="5">
        <v>8</v>
      </c>
      <c r="E3" s="5">
        <v>7</v>
      </c>
      <c r="F3" s="5">
        <v>8.5</v>
      </c>
      <c r="G3" s="7">
        <f>SUM(C3:F3)</f>
        <v>33.5</v>
      </c>
    </row>
    <row r="5" spans="2:7" x14ac:dyDescent="0.4">
      <c r="B5" s="4" t="s">
        <v>6</v>
      </c>
      <c r="C5" s="4" t="s">
        <v>7</v>
      </c>
      <c r="D5" s="4" t="s">
        <v>8</v>
      </c>
      <c r="E5" s="4" t="s">
        <v>9</v>
      </c>
      <c r="F5" s="4" t="s">
        <v>10</v>
      </c>
      <c r="G5" s="4" t="s">
        <v>12</v>
      </c>
    </row>
    <row r="6" spans="2:7" x14ac:dyDescent="0.4">
      <c r="B6" s="5" t="s">
        <v>16</v>
      </c>
      <c r="C6" s="5">
        <v>10</v>
      </c>
      <c r="D6" s="5">
        <v>9</v>
      </c>
      <c r="E6" s="5">
        <v>8</v>
      </c>
      <c r="F6" s="5">
        <v>10</v>
      </c>
      <c r="G6" s="7">
        <f>AVERAGE(C6:F6)</f>
        <v>9.25</v>
      </c>
    </row>
    <row r="8" spans="2:7" x14ac:dyDescent="0.4">
      <c r="B8" s="4" t="s">
        <v>6</v>
      </c>
      <c r="C8" s="4" t="s">
        <v>7</v>
      </c>
      <c r="D8" s="4" t="s">
        <v>8</v>
      </c>
      <c r="E8" s="4" t="s">
        <v>9</v>
      </c>
      <c r="F8" s="4" t="s">
        <v>10</v>
      </c>
      <c r="G8" s="4" t="s">
        <v>13</v>
      </c>
    </row>
    <row r="9" spans="2:7" x14ac:dyDescent="0.4">
      <c r="B9" s="5" t="s">
        <v>16</v>
      </c>
      <c r="C9" s="5">
        <v>10</v>
      </c>
      <c r="D9" s="5">
        <v>9</v>
      </c>
      <c r="E9" s="5" t="s">
        <v>17</v>
      </c>
      <c r="F9" s="5" t="s">
        <v>18</v>
      </c>
      <c r="G9" s="7">
        <f>COUNT(C9:F9)</f>
        <v>2</v>
      </c>
    </row>
    <row r="11" spans="2:7" x14ac:dyDescent="0.4">
      <c r="B11" s="4" t="s">
        <v>6</v>
      </c>
      <c r="C11" s="4" t="s">
        <v>7</v>
      </c>
      <c r="D11" s="4" t="s">
        <v>8</v>
      </c>
      <c r="E11" s="4" t="s">
        <v>9</v>
      </c>
      <c r="F11" s="4" t="s">
        <v>10</v>
      </c>
      <c r="G11" s="4" t="s">
        <v>14</v>
      </c>
    </row>
    <row r="12" spans="2:7" x14ac:dyDescent="0.4">
      <c r="B12" s="5" t="s">
        <v>16</v>
      </c>
      <c r="C12" s="5">
        <v>10</v>
      </c>
      <c r="D12" s="5">
        <v>9</v>
      </c>
      <c r="E12" s="5">
        <v>11</v>
      </c>
      <c r="F12" s="5" t="s">
        <v>18</v>
      </c>
      <c r="G12" s="7">
        <f>MAX(C12:F12)</f>
        <v>11</v>
      </c>
    </row>
    <row r="14" spans="2:7" x14ac:dyDescent="0.4">
      <c r="B14" s="4" t="s">
        <v>6</v>
      </c>
      <c r="C14" s="4" t="s">
        <v>7</v>
      </c>
      <c r="D14" s="4" t="s">
        <v>8</v>
      </c>
      <c r="E14" s="4" t="s">
        <v>9</v>
      </c>
      <c r="F14" s="4" t="s">
        <v>10</v>
      </c>
      <c r="G14" s="4" t="s">
        <v>15</v>
      </c>
    </row>
    <row r="15" spans="2:7" x14ac:dyDescent="0.4">
      <c r="B15" s="5" t="s">
        <v>16</v>
      </c>
      <c r="C15" s="5">
        <v>10</v>
      </c>
      <c r="D15" s="5">
        <v>5</v>
      </c>
      <c r="E15" s="5" t="s">
        <v>17</v>
      </c>
      <c r="F15" s="5" t="s">
        <v>18</v>
      </c>
      <c r="G15" s="8">
        <f>MIN(C15:F15)</f>
        <v>5</v>
      </c>
    </row>
    <row r="17" spans="2:7" x14ac:dyDescent="0.4">
      <c r="B17" s="4" t="s">
        <v>6</v>
      </c>
      <c r="C17" s="4" t="s">
        <v>7</v>
      </c>
      <c r="D17" s="4" t="s">
        <v>8</v>
      </c>
      <c r="E17" s="4" t="s">
        <v>9</v>
      </c>
      <c r="F17" s="4" t="s">
        <v>10</v>
      </c>
      <c r="G17" s="4" t="s">
        <v>11</v>
      </c>
    </row>
    <row r="18" spans="2:7" x14ac:dyDescent="0.4">
      <c r="B18" s="6" t="s">
        <v>19</v>
      </c>
      <c r="C18" s="9">
        <v>9</v>
      </c>
      <c r="D18" s="9">
        <v>6</v>
      </c>
      <c r="E18" s="9">
        <v>10</v>
      </c>
      <c r="F18" s="9">
        <v>8</v>
      </c>
      <c r="G18" s="8">
        <f>SUM(C18:F18)</f>
        <v>33</v>
      </c>
    </row>
    <row r="19" spans="2:7" x14ac:dyDescent="0.4">
      <c r="B19" s="6" t="s">
        <v>20</v>
      </c>
      <c r="C19" s="9">
        <v>10</v>
      </c>
      <c r="D19" s="9">
        <v>8</v>
      </c>
      <c r="E19" s="9">
        <v>9</v>
      </c>
      <c r="F19" s="9">
        <v>6</v>
      </c>
      <c r="G19" s="8">
        <f>SUM(C19:F19)</f>
        <v>33</v>
      </c>
    </row>
    <row r="20" spans="2:7" x14ac:dyDescent="0.4">
      <c r="B20" s="6" t="s">
        <v>21</v>
      </c>
      <c r="C20" s="9">
        <v>7</v>
      </c>
      <c r="D20" s="9">
        <v>6.5</v>
      </c>
      <c r="E20" s="9">
        <v>7</v>
      </c>
      <c r="F20" s="9">
        <v>7.5</v>
      </c>
      <c r="G20" s="8">
        <f>SUM(C20:F20)</f>
        <v>28</v>
      </c>
    </row>
    <row r="21" spans="2:7" x14ac:dyDescent="0.4">
      <c r="B21" s="6" t="s">
        <v>11</v>
      </c>
      <c r="C21" s="8">
        <f>SUM(C18:C20)</f>
        <v>26</v>
      </c>
      <c r="D21" s="8">
        <f>SUM(D18:D20)</f>
        <v>20.5</v>
      </c>
      <c r="E21" s="8">
        <f>SUM(E18:E20)</f>
        <v>26</v>
      </c>
      <c r="F21" s="8">
        <f>SUM(F18:F20)</f>
        <v>21.5</v>
      </c>
      <c r="G21" s="8">
        <f>SUM(G18:G20)</f>
        <v>94</v>
      </c>
    </row>
  </sheetData>
  <pageMargins left="0.511811024" right="0.511811024" top="0.78740157499999996" bottom="0.78740157499999996" header="0.31496062000000002" footer="0.31496062000000002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0B226A-F89A-4647-9D92-B47D963AD8A0}">
  <dimension ref="A1:D16"/>
  <sheetViews>
    <sheetView workbookViewId="0"/>
  </sheetViews>
  <sheetFormatPr defaultRowHeight="14.6" x14ac:dyDescent="0.4"/>
  <cols>
    <col min="2" max="2" width="17.921875" bestFit="1" customWidth="1"/>
    <col min="3" max="3" width="14.4609375" bestFit="1" customWidth="1"/>
    <col min="4" max="4" width="16.07421875" bestFit="1" customWidth="1"/>
  </cols>
  <sheetData>
    <row r="1" spans="1:4" x14ac:dyDescent="0.4">
      <c r="A1" s="10" t="s">
        <v>22</v>
      </c>
      <c r="B1" s="10" t="s">
        <v>23</v>
      </c>
      <c r="C1" s="10" t="s">
        <v>24</v>
      </c>
      <c r="D1" s="10" t="s">
        <v>25</v>
      </c>
    </row>
    <row r="2" spans="1:4" x14ac:dyDescent="0.4">
      <c r="A2" s="13" t="s">
        <v>26</v>
      </c>
      <c r="B2" s="6" t="s">
        <v>34</v>
      </c>
      <c r="C2" s="6" t="s">
        <v>49</v>
      </c>
      <c r="D2" s="11">
        <f ca="1">RAND()*100000</f>
        <v>92126.051055328397</v>
      </c>
    </row>
    <row r="3" spans="1:4" x14ac:dyDescent="0.4">
      <c r="A3" s="14" t="s">
        <v>27</v>
      </c>
      <c r="B3" s="6" t="s">
        <v>64</v>
      </c>
      <c r="C3" s="6" t="s">
        <v>65</v>
      </c>
      <c r="D3" s="11">
        <f t="shared" ref="D3:D16" ca="1" si="0">RAND()*100000</f>
        <v>98854.763304941429</v>
      </c>
    </row>
    <row r="4" spans="1:4" x14ac:dyDescent="0.4">
      <c r="A4" s="13" t="s">
        <v>28</v>
      </c>
      <c r="B4" s="6" t="s">
        <v>36</v>
      </c>
      <c r="C4" s="6" t="s">
        <v>49</v>
      </c>
      <c r="D4" s="11">
        <f t="shared" ca="1" si="0"/>
        <v>48816.160573012523</v>
      </c>
    </row>
    <row r="5" spans="1:4" x14ac:dyDescent="0.4">
      <c r="A5" s="13" t="s">
        <v>28</v>
      </c>
      <c r="B5" s="6" t="s">
        <v>37</v>
      </c>
      <c r="C5" s="6" t="s">
        <v>49</v>
      </c>
      <c r="D5" s="11">
        <f t="shared" ca="1" si="0"/>
        <v>94021.462740510469</v>
      </c>
    </row>
    <row r="6" spans="1:4" x14ac:dyDescent="0.4">
      <c r="A6" s="13" t="s">
        <v>29</v>
      </c>
      <c r="B6" s="6" t="s">
        <v>38</v>
      </c>
      <c r="C6" s="6" t="s">
        <v>49</v>
      </c>
      <c r="D6" s="11">
        <f t="shared" ca="1" si="0"/>
        <v>86849.671337825363</v>
      </c>
    </row>
    <row r="7" spans="1:4" x14ac:dyDescent="0.4">
      <c r="A7" s="15" t="s">
        <v>29</v>
      </c>
      <c r="B7" s="6" t="s">
        <v>39</v>
      </c>
      <c r="C7" s="6" t="s">
        <v>49</v>
      </c>
      <c r="D7" s="11">
        <f t="shared" ca="1" si="0"/>
        <v>64204.25585389301</v>
      </c>
    </row>
    <row r="8" spans="1:4" x14ac:dyDescent="0.4">
      <c r="A8" s="15" t="s">
        <v>29</v>
      </c>
      <c r="B8" s="6" t="s">
        <v>40</v>
      </c>
      <c r="C8" s="6" t="s">
        <v>49</v>
      </c>
      <c r="D8" s="11">
        <f t="shared" ca="1" si="0"/>
        <v>73418.098143090639</v>
      </c>
    </row>
    <row r="9" spans="1:4" x14ac:dyDescent="0.4">
      <c r="A9" s="15" t="s">
        <v>30</v>
      </c>
      <c r="B9" s="6" t="s">
        <v>41</v>
      </c>
      <c r="C9" s="6" t="s">
        <v>49</v>
      </c>
      <c r="D9" s="11">
        <f t="shared" ca="1" si="0"/>
        <v>4707.0752330232499</v>
      </c>
    </row>
    <row r="10" spans="1:4" x14ac:dyDescent="0.4">
      <c r="A10" s="15" t="s">
        <v>30</v>
      </c>
      <c r="B10" s="6" t="s">
        <v>42</v>
      </c>
      <c r="C10" s="6" t="s">
        <v>49</v>
      </c>
      <c r="D10" s="11">
        <f t="shared" ca="1" si="0"/>
        <v>73198.3253002899</v>
      </c>
    </row>
    <row r="11" spans="1:4" x14ac:dyDescent="0.4">
      <c r="A11" s="15" t="s">
        <v>31</v>
      </c>
      <c r="B11" s="6" t="s">
        <v>43</v>
      </c>
      <c r="C11" s="6" t="s">
        <v>49</v>
      </c>
      <c r="D11" s="11">
        <f t="shared" ca="1" si="0"/>
        <v>88254.492271586307</v>
      </c>
    </row>
    <row r="12" spans="1:4" x14ac:dyDescent="0.4">
      <c r="A12" s="15" t="s">
        <v>31</v>
      </c>
      <c r="B12" s="6" t="s">
        <v>44</v>
      </c>
      <c r="C12" s="6" t="s">
        <v>49</v>
      </c>
      <c r="D12" s="11">
        <f t="shared" ca="1" si="0"/>
        <v>41658.181861245801</v>
      </c>
    </row>
    <row r="13" spans="1:4" x14ac:dyDescent="0.4">
      <c r="A13" s="10" t="s">
        <v>32</v>
      </c>
      <c r="B13" s="6" t="s">
        <v>45</v>
      </c>
      <c r="C13" s="6" t="s">
        <v>50</v>
      </c>
      <c r="D13" s="11">
        <f t="shared" ca="1" si="0"/>
        <v>44627.79628854616</v>
      </c>
    </row>
    <row r="14" spans="1:4" x14ac:dyDescent="0.4">
      <c r="A14" s="10" t="s">
        <v>33</v>
      </c>
      <c r="B14" s="6" t="s">
        <v>46</v>
      </c>
      <c r="C14" s="6" t="s">
        <v>50</v>
      </c>
      <c r="D14" s="11">
        <f t="shared" ca="1" si="0"/>
        <v>59812.814253362456</v>
      </c>
    </row>
    <row r="15" spans="1:4" x14ac:dyDescent="0.4">
      <c r="A15" s="10" t="s">
        <v>33</v>
      </c>
      <c r="B15" s="6" t="s">
        <v>47</v>
      </c>
      <c r="C15" s="6" t="s">
        <v>50</v>
      </c>
      <c r="D15" s="11">
        <f t="shared" ca="1" si="0"/>
        <v>70291.834765409076</v>
      </c>
    </row>
    <row r="16" spans="1:4" x14ac:dyDescent="0.4">
      <c r="A16" s="10" t="s">
        <v>33</v>
      </c>
      <c r="B16" s="6" t="s">
        <v>48</v>
      </c>
      <c r="C16" s="6" t="s">
        <v>50</v>
      </c>
      <c r="D16" s="11">
        <f t="shared" ca="1" si="0"/>
        <v>27687.971320542671</v>
      </c>
    </row>
  </sheetData>
  <autoFilter ref="A1:D16" xr:uid="{A00B226A-F89A-4647-9D92-B47D963AD8A0}"/>
  <pageMargins left="0.511811024" right="0.511811024" top="0.78740157499999996" bottom="0.78740157499999996" header="0.31496062000000002" footer="0.3149606200000000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227BD-2660-4290-8B62-E17BC7E7E85E}">
  <dimension ref="B5:N194"/>
  <sheetViews>
    <sheetView workbookViewId="0">
      <selection activeCell="C202" sqref="C202"/>
    </sheetView>
  </sheetViews>
  <sheetFormatPr defaultRowHeight="14.6" x14ac:dyDescent="0.4"/>
  <cols>
    <col min="2" max="2" width="20.765625" customWidth="1"/>
    <col min="3" max="3" width="24.765625" customWidth="1"/>
    <col min="4" max="4" width="20.3828125" bestFit="1" customWidth="1"/>
    <col min="5" max="5" width="7.4609375" bestFit="1" customWidth="1"/>
    <col min="6" max="6" width="12" bestFit="1" customWidth="1"/>
    <col min="7" max="7" width="12.4609375" bestFit="1" customWidth="1"/>
    <col min="8" max="8" width="18.61328125" bestFit="1" customWidth="1"/>
  </cols>
  <sheetData>
    <row r="5" spans="4:9" ht="23.15" x14ac:dyDescent="0.6">
      <c r="D5" s="75" t="s">
        <v>51</v>
      </c>
      <c r="E5" s="75"/>
      <c r="F5" s="75"/>
      <c r="G5" s="75"/>
      <c r="I5" t="s">
        <v>83</v>
      </c>
    </row>
    <row r="6" spans="4:9" x14ac:dyDescent="0.4">
      <c r="I6" t="s">
        <v>84</v>
      </c>
    </row>
    <row r="7" spans="4:9" x14ac:dyDescent="0.4">
      <c r="D7" s="12" t="s">
        <v>52</v>
      </c>
      <c r="E7" s="12" t="s">
        <v>53</v>
      </c>
      <c r="F7" s="12" t="s">
        <v>54</v>
      </c>
      <c r="G7" s="12" t="s">
        <v>55</v>
      </c>
    </row>
    <row r="8" spans="4:9" x14ac:dyDescent="0.4">
      <c r="D8" s="6" t="s">
        <v>56</v>
      </c>
      <c r="E8" s="6" t="s">
        <v>63</v>
      </c>
      <c r="F8" s="6" t="str">
        <f>CONCATENATE(D8,E8)</f>
        <v>JoãoPedro</v>
      </c>
      <c r="G8" s="6" t="str">
        <f>CONCATENATE(D8," ",E8)</f>
        <v>João Pedro</v>
      </c>
    </row>
    <row r="9" spans="4:9" x14ac:dyDescent="0.4">
      <c r="D9" s="6" t="s">
        <v>57</v>
      </c>
      <c r="E9" s="6" t="s">
        <v>60</v>
      </c>
      <c r="F9" s="6" t="str">
        <f t="shared" ref="F9:F12" si="0">CONCATENATE(D9,E9)</f>
        <v>MiguelAlves</v>
      </c>
      <c r="G9" s="6" t="str">
        <f t="shared" ref="G9:G12" si="1">CONCATENATE(D9," ",E9)</f>
        <v>Miguel Alves</v>
      </c>
    </row>
    <row r="10" spans="4:9" x14ac:dyDescent="0.4">
      <c r="D10" s="6" t="s">
        <v>19</v>
      </c>
      <c r="E10" s="6" t="s">
        <v>62</v>
      </c>
      <c r="F10" s="6" t="str">
        <f t="shared" si="0"/>
        <v>PauloFonseca</v>
      </c>
      <c r="G10" s="6" t="str">
        <f t="shared" si="1"/>
        <v>Paulo Fonseca</v>
      </c>
    </row>
    <row r="11" spans="4:9" x14ac:dyDescent="0.4">
      <c r="D11" s="6" t="s">
        <v>58</v>
      </c>
      <c r="E11" s="6" t="s">
        <v>61</v>
      </c>
      <c r="F11" s="6" t="str">
        <f t="shared" si="0"/>
        <v>AnaPaula</v>
      </c>
      <c r="G11" s="6" t="str">
        <f t="shared" si="1"/>
        <v>Ana Paula</v>
      </c>
    </row>
    <row r="12" spans="4:9" x14ac:dyDescent="0.4">
      <c r="D12" s="6" t="s">
        <v>59</v>
      </c>
      <c r="E12" s="6" t="s">
        <v>60</v>
      </c>
      <c r="F12" s="6" t="str">
        <f t="shared" si="0"/>
        <v>FláviaAlves</v>
      </c>
      <c r="G12" s="6" t="str">
        <f t="shared" si="1"/>
        <v>Flávia Alves</v>
      </c>
    </row>
    <row r="20" spans="4:11" x14ac:dyDescent="0.4">
      <c r="I20" s="77" t="s">
        <v>85</v>
      </c>
      <c r="J20" s="77"/>
      <c r="K20" s="77"/>
    </row>
    <row r="21" spans="4:11" ht="23.15" x14ac:dyDescent="0.6">
      <c r="D21" s="76" t="s">
        <v>82</v>
      </c>
      <c r="E21" s="76"/>
      <c r="F21" s="76"/>
      <c r="G21" s="76"/>
      <c r="H21" s="17"/>
      <c r="I21" s="77" t="s">
        <v>86</v>
      </c>
      <c r="J21" s="77"/>
      <c r="K21" s="77"/>
    </row>
    <row r="22" spans="4:11" x14ac:dyDescent="0.4">
      <c r="I22" t="s">
        <v>88</v>
      </c>
    </row>
    <row r="23" spans="4:11" x14ac:dyDescent="0.4">
      <c r="D23" s="12" t="s">
        <v>52</v>
      </c>
      <c r="E23" s="12" t="s">
        <v>53</v>
      </c>
      <c r="F23" s="12" t="s">
        <v>54</v>
      </c>
      <c r="G23" s="12" t="s">
        <v>55</v>
      </c>
      <c r="H23" s="12" t="s">
        <v>87</v>
      </c>
    </row>
    <row r="24" spans="4:11" x14ac:dyDescent="0.4">
      <c r="D24" s="6" t="s">
        <v>56</v>
      </c>
      <c r="E24" s="6" t="s">
        <v>63</v>
      </c>
      <c r="F24" s="6" t="str">
        <f>D24&amp;E24</f>
        <v>JoãoPedro</v>
      </c>
      <c r="G24" s="6" t="str">
        <f>D24&amp;" "&amp;E24</f>
        <v>João Pedro</v>
      </c>
      <c r="H24" t="str">
        <f>"Nome: "&amp;D24&amp;" "&amp;E24</f>
        <v>Nome: João Pedro</v>
      </c>
    </row>
    <row r="25" spans="4:11" x14ac:dyDescent="0.4">
      <c r="D25" s="6" t="s">
        <v>57</v>
      </c>
      <c r="E25" s="6" t="s">
        <v>60</v>
      </c>
      <c r="F25" s="6" t="str">
        <f t="shared" ref="F25:F28" si="2">D25&amp;E25</f>
        <v>MiguelAlves</v>
      </c>
      <c r="G25" s="6" t="str">
        <f t="shared" ref="G25:G28" si="3">D25&amp;" "&amp;E25</f>
        <v>Miguel Alves</v>
      </c>
      <c r="H25" t="str">
        <f t="shared" ref="H25:H28" si="4">"Nome: "&amp;D25&amp;" "&amp;E25</f>
        <v>Nome: Miguel Alves</v>
      </c>
    </row>
    <row r="26" spans="4:11" x14ac:dyDescent="0.4">
      <c r="D26" s="6" t="s">
        <v>19</v>
      </c>
      <c r="E26" s="6" t="s">
        <v>62</v>
      </c>
      <c r="F26" s="6" t="str">
        <f t="shared" si="2"/>
        <v>PauloFonseca</v>
      </c>
      <c r="G26" s="6" t="str">
        <f t="shared" si="3"/>
        <v>Paulo Fonseca</v>
      </c>
      <c r="H26" t="str">
        <f t="shared" si="4"/>
        <v>Nome: Paulo Fonseca</v>
      </c>
    </row>
    <row r="27" spans="4:11" x14ac:dyDescent="0.4">
      <c r="D27" s="6" t="s">
        <v>58</v>
      </c>
      <c r="E27" s="6" t="s">
        <v>61</v>
      </c>
      <c r="F27" s="6" t="str">
        <f t="shared" si="2"/>
        <v>AnaPaula</v>
      </c>
      <c r="G27" s="6" t="str">
        <f t="shared" si="3"/>
        <v>Ana Paula</v>
      </c>
      <c r="H27" t="str">
        <f t="shared" si="4"/>
        <v>Nome: Ana Paula</v>
      </c>
    </row>
    <row r="28" spans="4:11" x14ac:dyDescent="0.4">
      <c r="D28" s="6" t="s">
        <v>59</v>
      </c>
      <c r="E28" s="6" t="s">
        <v>60</v>
      </c>
      <c r="F28" s="6" t="str">
        <f t="shared" si="2"/>
        <v>FláviaAlves</v>
      </c>
      <c r="G28" s="6" t="str">
        <f t="shared" si="3"/>
        <v>Flávia Alves</v>
      </c>
      <c r="H28" t="str">
        <f t="shared" si="4"/>
        <v>Nome: Flávia Alves</v>
      </c>
    </row>
    <row r="35" spans="3:6" ht="23.15" x14ac:dyDescent="0.6">
      <c r="C35" s="18" t="s">
        <v>89</v>
      </c>
    </row>
    <row r="38" spans="3:6" x14ac:dyDescent="0.4">
      <c r="C38">
        <v>123456</v>
      </c>
      <c r="D38" t="str">
        <f>C38&amp;";"</f>
        <v>123456;</v>
      </c>
      <c r="F38" t="str">
        <f>D38</f>
        <v>123456;</v>
      </c>
    </row>
    <row r="39" spans="3:6" x14ac:dyDescent="0.4">
      <c r="C39">
        <v>123456</v>
      </c>
      <c r="D39" t="str">
        <f t="shared" ref="D39:D55" si="5">C39&amp;";"</f>
        <v>123456;</v>
      </c>
      <c r="F39" t="str">
        <f>F38&amp;D39</f>
        <v>123456;123456;</v>
      </c>
    </row>
    <row r="40" spans="3:6" x14ac:dyDescent="0.4">
      <c r="C40">
        <v>123456</v>
      </c>
      <c r="D40" t="str">
        <f t="shared" si="5"/>
        <v>123456;</v>
      </c>
      <c r="F40" t="str">
        <f t="shared" ref="F40:F55" si="6">F39&amp;D40</f>
        <v>123456;123456;123456;</v>
      </c>
    </row>
    <row r="41" spans="3:6" x14ac:dyDescent="0.4">
      <c r="C41">
        <v>123456</v>
      </c>
      <c r="D41" t="str">
        <f t="shared" si="5"/>
        <v>123456;</v>
      </c>
      <c r="F41" t="str">
        <f t="shared" si="6"/>
        <v>123456;123456;123456;123456;</v>
      </c>
    </row>
    <row r="42" spans="3:6" x14ac:dyDescent="0.4">
      <c r="C42">
        <v>123456</v>
      </c>
      <c r="D42" t="str">
        <f t="shared" si="5"/>
        <v>123456;</v>
      </c>
      <c r="F42" t="str">
        <f t="shared" si="6"/>
        <v>123456;123456;123456;123456;123456;</v>
      </c>
    </row>
    <row r="43" spans="3:6" x14ac:dyDescent="0.4">
      <c r="C43">
        <v>123456</v>
      </c>
      <c r="D43" t="str">
        <f t="shared" si="5"/>
        <v>123456;</v>
      </c>
      <c r="F43" t="str">
        <f t="shared" si="6"/>
        <v>123456;123456;123456;123456;123456;123456;</v>
      </c>
    </row>
    <row r="44" spans="3:6" x14ac:dyDescent="0.4">
      <c r="C44">
        <v>123456</v>
      </c>
      <c r="D44" t="str">
        <f t="shared" si="5"/>
        <v>123456;</v>
      </c>
      <c r="F44" t="str">
        <f t="shared" si="6"/>
        <v>123456;123456;123456;123456;123456;123456;123456;</v>
      </c>
    </row>
    <row r="45" spans="3:6" x14ac:dyDescent="0.4">
      <c r="C45">
        <v>123456</v>
      </c>
      <c r="D45" t="str">
        <f t="shared" si="5"/>
        <v>123456;</v>
      </c>
      <c r="F45" t="str">
        <f t="shared" si="6"/>
        <v>123456;123456;123456;123456;123456;123456;123456;123456;</v>
      </c>
    </row>
    <row r="46" spans="3:6" x14ac:dyDescent="0.4">
      <c r="C46">
        <v>123456</v>
      </c>
      <c r="D46" t="str">
        <f t="shared" si="5"/>
        <v>123456;</v>
      </c>
      <c r="F46" t="str">
        <f t="shared" si="6"/>
        <v>123456;123456;123456;123456;123456;123456;123456;123456;123456;</v>
      </c>
    </row>
    <row r="47" spans="3:6" x14ac:dyDescent="0.4">
      <c r="C47">
        <v>123456</v>
      </c>
      <c r="D47" t="str">
        <f t="shared" si="5"/>
        <v>123456;</v>
      </c>
      <c r="F47" t="str">
        <f t="shared" si="6"/>
        <v>123456;123456;123456;123456;123456;123456;123456;123456;123456;123456;</v>
      </c>
    </row>
    <row r="48" spans="3:6" x14ac:dyDescent="0.4">
      <c r="C48">
        <v>123456</v>
      </c>
      <c r="D48" t="str">
        <f t="shared" si="5"/>
        <v>123456;</v>
      </c>
      <c r="F48" t="str">
        <f t="shared" si="6"/>
        <v>123456;123456;123456;123456;123456;123456;123456;123456;123456;123456;123456;</v>
      </c>
    </row>
    <row r="49" spans="3:6" x14ac:dyDescent="0.4">
      <c r="C49">
        <v>123456</v>
      </c>
      <c r="D49" t="str">
        <f t="shared" si="5"/>
        <v>123456;</v>
      </c>
      <c r="F49" t="str">
        <f t="shared" si="6"/>
        <v>123456;123456;123456;123456;123456;123456;123456;123456;123456;123456;123456;123456;</v>
      </c>
    </row>
    <row r="50" spans="3:6" x14ac:dyDescent="0.4">
      <c r="C50">
        <v>123456</v>
      </c>
      <c r="D50" t="str">
        <f t="shared" si="5"/>
        <v>123456;</v>
      </c>
      <c r="F50" t="str">
        <f t="shared" si="6"/>
        <v>123456;123456;123456;123456;123456;123456;123456;123456;123456;123456;123456;123456;123456;</v>
      </c>
    </row>
    <row r="51" spans="3:6" x14ac:dyDescent="0.4">
      <c r="C51">
        <v>123456</v>
      </c>
      <c r="D51" t="str">
        <f t="shared" si="5"/>
        <v>123456;</v>
      </c>
      <c r="F51" t="str">
        <f t="shared" si="6"/>
        <v>123456;123456;123456;123456;123456;123456;123456;123456;123456;123456;123456;123456;123456;123456;</v>
      </c>
    </row>
    <row r="52" spans="3:6" x14ac:dyDescent="0.4">
      <c r="C52">
        <v>123456</v>
      </c>
      <c r="D52" t="str">
        <f t="shared" si="5"/>
        <v>123456;</v>
      </c>
      <c r="F52" t="str">
        <f t="shared" si="6"/>
        <v>123456;123456;123456;123456;123456;123456;123456;123456;123456;123456;123456;123456;123456;123456;123456;</v>
      </c>
    </row>
    <row r="53" spans="3:6" x14ac:dyDescent="0.4">
      <c r="C53">
        <v>123456</v>
      </c>
      <c r="D53" t="str">
        <f t="shared" si="5"/>
        <v>123456;</v>
      </c>
      <c r="F53" t="str">
        <f t="shared" si="6"/>
        <v>123456;123456;123456;123456;123456;123456;123456;123456;123456;123456;123456;123456;123456;123456;123456;123456;</v>
      </c>
    </row>
    <row r="54" spans="3:6" x14ac:dyDescent="0.4">
      <c r="C54">
        <v>123456</v>
      </c>
      <c r="D54" t="str">
        <f t="shared" si="5"/>
        <v>123456;</v>
      </c>
      <c r="F54" t="str">
        <f t="shared" si="6"/>
        <v>123456;123456;123456;123456;123456;123456;123456;123456;123456;123456;123456;123456;123456;123456;123456;123456;123456;</v>
      </c>
    </row>
    <row r="55" spans="3:6" x14ac:dyDescent="0.4">
      <c r="C55">
        <v>123456</v>
      </c>
      <c r="D55" t="str">
        <f t="shared" si="5"/>
        <v>123456;</v>
      </c>
      <c r="F55" t="str">
        <f t="shared" si="6"/>
        <v>123456;123456;123456;123456;123456;123456;123456;123456;123456;123456;123456;123456;123456;123456;123456;123456;123456;123456;</v>
      </c>
    </row>
    <row r="58" spans="3:6" ht="15.9" x14ac:dyDescent="0.45">
      <c r="C58" s="78" t="s">
        <v>51</v>
      </c>
      <c r="D58" s="78"/>
    </row>
    <row r="59" spans="3:6" x14ac:dyDescent="0.4">
      <c r="C59">
        <v>123456</v>
      </c>
      <c r="D59" t="str">
        <f>CONCATENATE(C59&amp;";")</f>
        <v>123456;</v>
      </c>
      <c r="F59" t="str">
        <f>CONCATENATE(D59)</f>
        <v>123456;</v>
      </c>
    </row>
    <row r="60" spans="3:6" x14ac:dyDescent="0.4">
      <c r="C60">
        <v>123456</v>
      </c>
      <c r="D60" t="str">
        <f t="shared" ref="D60:D76" si="7">CONCATENATE(C60&amp;";")</f>
        <v>123456;</v>
      </c>
      <c r="F60" t="str">
        <f>CONCATENATE(F59&amp;D60)</f>
        <v>123456;123456;</v>
      </c>
    </row>
    <row r="61" spans="3:6" x14ac:dyDescent="0.4">
      <c r="C61">
        <v>123456</v>
      </c>
      <c r="D61" t="str">
        <f t="shared" si="7"/>
        <v>123456;</v>
      </c>
      <c r="F61" t="str">
        <f t="shared" ref="F61:F76" si="8">CONCATENATE(F60&amp;D61)</f>
        <v>123456;123456;123456;</v>
      </c>
    </row>
    <row r="62" spans="3:6" x14ac:dyDescent="0.4">
      <c r="C62">
        <v>123456</v>
      </c>
      <c r="D62" t="str">
        <f t="shared" si="7"/>
        <v>123456;</v>
      </c>
      <c r="F62" t="str">
        <f>CONCATENATE(F61&amp;D62)</f>
        <v>123456;123456;123456;123456;</v>
      </c>
    </row>
    <row r="63" spans="3:6" x14ac:dyDescent="0.4">
      <c r="C63">
        <v>123456</v>
      </c>
      <c r="D63" t="str">
        <f t="shared" si="7"/>
        <v>123456;</v>
      </c>
      <c r="F63" t="str">
        <f t="shared" si="8"/>
        <v>123456;123456;123456;123456;123456;</v>
      </c>
    </row>
    <row r="64" spans="3:6" x14ac:dyDescent="0.4">
      <c r="C64">
        <v>123456</v>
      </c>
      <c r="D64" t="str">
        <f t="shared" si="7"/>
        <v>123456;</v>
      </c>
      <c r="F64" t="str">
        <f t="shared" si="8"/>
        <v>123456;123456;123456;123456;123456;123456;</v>
      </c>
    </row>
    <row r="65" spans="3:14" x14ac:dyDescent="0.4">
      <c r="C65">
        <v>123456</v>
      </c>
      <c r="D65" t="str">
        <f t="shared" si="7"/>
        <v>123456;</v>
      </c>
      <c r="F65" t="str">
        <f t="shared" si="8"/>
        <v>123456;123456;123456;123456;123456;123456;123456;</v>
      </c>
    </row>
    <row r="66" spans="3:14" x14ac:dyDescent="0.4">
      <c r="C66">
        <v>123456</v>
      </c>
      <c r="D66" t="str">
        <f t="shared" si="7"/>
        <v>123456;</v>
      </c>
      <c r="F66" t="str">
        <f t="shared" si="8"/>
        <v>123456;123456;123456;123456;123456;123456;123456;123456;</v>
      </c>
    </row>
    <row r="67" spans="3:14" x14ac:dyDescent="0.4">
      <c r="C67">
        <v>123456</v>
      </c>
      <c r="D67" t="str">
        <f t="shared" si="7"/>
        <v>123456;</v>
      </c>
      <c r="F67" t="str">
        <f>CONCATENATE(F66&amp;D67)</f>
        <v>123456;123456;123456;123456;123456;123456;123456;123456;123456;</v>
      </c>
      <c r="N67" s="19"/>
    </row>
    <row r="68" spans="3:14" x14ac:dyDescent="0.4">
      <c r="C68">
        <v>123456</v>
      </c>
      <c r="D68" t="str">
        <f t="shared" si="7"/>
        <v>123456;</v>
      </c>
      <c r="F68" t="str">
        <f t="shared" si="8"/>
        <v>123456;123456;123456;123456;123456;123456;123456;123456;123456;123456;</v>
      </c>
    </row>
    <row r="69" spans="3:14" x14ac:dyDescent="0.4">
      <c r="C69">
        <v>123456</v>
      </c>
      <c r="D69" t="str">
        <f t="shared" si="7"/>
        <v>123456;</v>
      </c>
      <c r="F69" t="str">
        <f t="shared" si="8"/>
        <v>123456;123456;123456;123456;123456;123456;123456;123456;123456;123456;123456;</v>
      </c>
    </row>
    <row r="70" spans="3:14" x14ac:dyDescent="0.4">
      <c r="C70">
        <v>123456</v>
      </c>
      <c r="D70" t="str">
        <f t="shared" si="7"/>
        <v>123456;</v>
      </c>
      <c r="F70" t="str">
        <f t="shared" si="8"/>
        <v>123456;123456;123456;123456;123456;123456;123456;123456;123456;123456;123456;123456;</v>
      </c>
    </row>
    <row r="71" spans="3:14" x14ac:dyDescent="0.4">
      <c r="C71">
        <v>123456</v>
      </c>
      <c r="D71" t="str">
        <f t="shared" si="7"/>
        <v>123456;</v>
      </c>
      <c r="F71" t="str">
        <f t="shared" si="8"/>
        <v>123456;123456;123456;123456;123456;123456;123456;123456;123456;123456;123456;123456;123456;</v>
      </c>
    </row>
    <row r="72" spans="3:14" x14ac:dyDescent="0.4">
      <c r="C72">
        <v>123456</v>
      </c>
      <c r="D72" t="str">
        <f t="shared" si="7"/>
        <v>123456;</v>
      </c>
      <c r="F72" t="str">
        <f t="shared" si="8"/>
        <v>123456;123456;123456;123456;123456;123456;123456;123456;123456;123456;123456;123456;123456;123456;</v>
      </c>
    </row>
    <row r="73" spans="3:14" x14ac:dyDescent="0.4">
      <c r="C73">
        <v>123456</v>
      </c>
      <c r="D73" t="str">
        <f t="shared" si="7"/>
        <v>123456;</v>
      </c>
      <c r="F73" t="str">
        <f t="shared" si="8"/>
        <v>123456;123456;123456;123456;123456;123456;123456;123456;123456;123456;123456;123456;123456;123456;123456;</v>
      </c>
    </row>
    <row r="74" spans="3:14" x14ac:dyDescent="0.4">
      <c r="C74">
        <v>123456</v>
      </c>
      <c r="D74" t="str">
        <f t="shared" si="7"/>
        <v>123456;</v>
      </c>
      <c r="F74" t="str">
        <f t="shared" si="8"/>
        <v>123456;123456;123456;123456;123456;123456;123456;123456;123456;123456;123456;123456;123456;123456;123456;123456;</v>
      </c>
    </row>
    <row r="75" spans="3:14" x14ac:dyDescent="0.4">
      <c r="C75">
        <v>123456</v>
      </c>
      <c r="D75" t="str">
        <f t="shared" si="7"/>
        <v>123456;</v>
      </c>
      <c r="F75" t="str">
        <f t="shared" si="8"/>
        <v>123456;123456;123456;123456;123456;123456;123456;123456;123456;123456;123456;123456;123456;123456;123456;123456;123456;</v>
      </c>
    </row>
    <row r="76" spans="3:14" x14ac:dyDescent="0.4">
      <c r="C76">
        <v>123456</v>
      </c>
      <c r="D76" t="str">
        <f t="shared" si="7"/>
        <v>123456;</v>
      </c>
      <c r="F76" t="str">
        <f t="shared" si="8"/>
        <v>123456;123456;123456;123456;123456;123456;123456;123456;123456;123456;123456;123456;123456;123456;123456;123456;123456;123456;</v>
      </c>
    </row>
    <row r="81" spans="2:10" ht="23.15" x14ac:dyDescent="0.6">
      <c r="C81" s="73" t="s">
        <v>90</v>
      </c>
      <c r="D81" s="73"/>
      <c r="E81" s="73"/>
    </row>
    <row r="84" spans="2:10" x14ac:dyDescent="0.4">
      <c r="C84" s="12" t="s">
        <v>91</v>
      </c>
      <c r="D84" s="12" t="s">
        <v>92</v>
      </c>
      <c r="F84" t="s">
        <v>97</v>
      </c>
    </row>
    <row r="85" spans="2:10" x14ac:dyDescent="0.4">
      <c r="C85" s="6" t="s">
        <v>93</v>
      </c>
      <c r="D85" s="6" t="str">
        <f>TRIM(C85)</f>
        <v>Ana Paula de Souza</v>
      </c>
    </row>
    <row r="86" spans="2:10" x14ac:dyDescent="0.4">
      <c r="C86" s="6" t="s">
        <v>98</v>
      </c>
      <c r="D86" s="6" t="str">
        <f t="shared" ref="D86:D89" si="9">TRIM(C86)</f>
        <v>Joao Paulo Ramos</v>
      </c>
    </row>
    <row r="87" spans="2:10" x14ac:dyDescent="0.4">
      <c r="C87" s="6" t="s">
        <v>94</v>
      </c>
      <c r="D87" s="6" t="str">
        <f t="shared" si="9"/>
        <v>Jorge Moraes Martis</v>
      </c>
    </row>
    <row r="88" spans="2:10" x14ac:dyDescent="0.4">
      <c r="C88" s="6" t="s">
        <v>95</v>
      </c>
      <c r="D88" s="6" t="str">
        <f t="shared" si="9"/>
        <v>Bruna Teodoro Fonseca</v>
      </c>
    </row>
    <row r="89" spans="2:10" x14ac:dyDescent="0.4">
      <c r="C89" s="6" t="s">
        <v>96</v>
      </c>
      <c r="D89" s="6" t="str">
        <f t="shared" si="9"/>
        <v>Carol Dutra</v>
      </c>
    </row>
    <row r="92" spans="2:10" x14ac:dyDescent="0.4">
      <c r="C92" s="74" t="s">
        <v>116</v>
      </c>
      <c r="D92" s="74"/>
    </row>
    <row r="94" spans="2:10" x14ac:dyDescent="0.4">
      <c r="B94" t="s">
        <v>99</v>
      </c>
      <c r="C94" t="s">
        <v>100</v>
      </c>
      <c r="D94" t="s">
        <v>101</v>
      </c>
      <c r="E94" t="s">
        <v>22</v>
      </c>
      <c r="F94" t="s">
        <v>23</v>
      </c>
      <c r="G94" t="s">
        <v>24</v>
      </c>
      <c r="H94" t="s">
        <v>25</v>
      </c>
      <c r="I94" t="s">
        <v>102</v>
      </c>
      <c r="J94" t="s">
        <v>103</v>
      </c>
    </row>
    <row r="95" spans="2:10" x14ac:dyDescent="0.4">
      <c r="B95" t="s">
        <v>104</v>
      </c>
      <c r="C95">
        <v>110001</v>
      </c>
      <c r="D95">
        <v>1100015</v>
      </c>
      <c r="E95" t="s">
        <v>26</v>
      </c>
      <c r="F95" t="s">
        <v>78</v>
      </c>
      <c r="G95" t="s">
        <v>49</v>
      </c>
      <c r="H95">
        <v>24392</v>
      </c>
      <c r="I95" t="s">
        <v>105</v>
      </c>
    </row>
    <row r="96" spans="2:10" x14ac:dyDescent="0.4">
      <c r="B96" t="s">
        <v>106</v>
      </c>
      <c r="C96">
        <v>110002</v>
      </c>
      <c r="D96">
        <v>1100023</v>
      </c>
      <c r="E96" t="s">
        <v>26</v>
      </c>
      <c r="F96" t="s">
        <v>107</v>
      </c>
      <c r="G96" t="s">
        <v>49</v>
      </c>
      <c r="H96">
        <v>90353</v>
      </c>
      <c r="I96" t="s">
        <v>108</v>
      </c>
    </row>
    <row r="97" spans="2:10" x14ac:dyDescent="0.4">
      <c r="B97" t="s">
        <v>109</v>
      </c>
      <c r="C97">
        <v>110003</v>
      </c>
      <c r="D97">
        <v>1100031</v>
      </c>
      <c r="E97" t="s">
        <v>26</v>
      </c>
      <c r="F97" t="s">
        <v>110</v>
      </c>
      <c r="G97" t="s">
        <v>49</v>
      </c>
      <c r="H97">
        <v>6313</v>
      </c>
      <c r="I97" t="s">
        <v>111</v>
      </c>
    </row>
    <row r="98" spans="2:10" x14ac:dyDescent="0.4">
      <c r="B98" t="s">
        <v>112</v>
      </c>
      <c r="C98">
        <v>110004</v>
      </c>
      <c r="D98">
        <v>1100049</v>
      </c>
      <c r="E98" t="s">
        <v>26</v>
      </c>
      <c r="F98" t="s">
        <v>113</v>
      </c>
      <c r="G98" t="s">
        <v>49</v>
      </c>
      <c r="H98">
        <v>78574</v>
      </c>
      <c r="I98" t="s">
        <v>108</v>
      </c>
    </row>
    <row r="99" spans="2:10" x14ac:dyDescent="0.4">
      <c r="B99" t="s">
        <v>114</v>
      </c>
      <c r="C99">
        <v>110005</v>
      </c>
      <c r="D99">
        <v>1100056</v>
      </c>
      <c r="E99" t="s">
        <v>26</v>
      </c>
      <c r="F99" t="s">
        <v>115</v>
      </c>
      <c r="G99" t="s">
        <v>49</v>
      </c>
      <c r="H99">
        <v>17029</v>
      </c>
      <c r="I99" t="s">
        <v>111</v>
      </c>
    </row>
    <row r="100" spans="2:10" x14ac:dyDescent="0.4">
      <c r="B100" t="s">
        <v>99</v>
      </c>
      <c r="C100" t="s">
        <v>100</v>
      </c>
      <c r="D100" t="s">
        <v>101</v>
      </c>
      <c r="E100" t="s">
        <v>22</v>
      </c>
      <c r="F100" t="s">
        <v>23</v>
      </c>
      <c r="G100" t="s">
        <v>24</v>
      </c>
      <c r="H100" t="s">
        <v>25</v>
      </c>
      <c r="I100" t="s">
        <v>102</v>
      </c>
      <c r="J100" t="s">
        <v>103</v>
      </c>
    </row>
    <row r="101" spans="2:10" x14ac:dyDescent="0.4">
      <c r="B101" t="s">
        <v>104</v>
      </c>
      <c r="C101">
        <v>110001</v>
      </c>
      <c r="D101">
        <v>1100015</v>
      </c>
      <c r="E101" t="s">
        <v>26</v>
      </c>
      <c r="F101" t="s">
        <v>78</v>
      </c>
      <c r="G101" t="s">
        <v>49</v>
      </c>
      <c r="H101">
        <v>24392</v>
      </c>
      <c r="I101" t="s">
        <v>105</v>
      </c>
    </row>
    <row r="102" spans="2:10" x14ac:dyDescent="0.4">
      <c r="B102" t="s">
        <v>106</v>
      </c>
      <c r="C102">
        <v>110002</v>
      </c>
      <c r="D102">
        <v>1100023</v>
      </c>
      <c r="E102" t="s">
        <v>26</v>
      </c>
      <c r="F102" t="s">
        <v>107</v>
      </c>
      <c r="G102" t="s">
        <v>49</v>
      </c>
      <c r="H102">
        <v>90353</v>
      </c>
      <c r="I102" t="s">
        <v>108</v>
      </c>
    </row>
    <row r="103" spans="2:10" x14ac:dyDescent="0.4">
      <c r="B103" t="s">
        <v>109</v>
      </c>
      <c r="C103">
        <v>110003</v>
      </c>
      <c r="D103">
        <v>1100031</v>
      </c>
      <c r="E103" t="s">
        <v>26</v>
      </c>
      <c r="F103" t="s">
        <v>110</v>
      </c>
      <c r="G103" t="s">
        <v>49</v>
      </c>
      <c r="H103">
        <v>6313</v>
      </c>
      <c r="I103" t="s">
        <v>111</v>
      </c>
    </row>
    <row r="104" spans="2:10" x14ac:dyDescent="0.4">
      <c r="B104" t="s">
        <v>112</v>
      </c>
      <c r="C104">
        <v>110004</v>
      </c>
      <c r="D104">
        <v>1100049</v>
      </c>
      <c r="E104" t="s">
        <v>26</v>
      </c>
      <c r="F104" t="s">
        <v>113</v>
      </c>
      <c r="G104" t="s">
        <v>49</v>
      </c>
      <c r="H104">
        <v>78574</v>
      </c>
      <c r="I104" t="s">
        <v>108</v>
      </c>
    </row>
    <row r="105" spans="2:10" x14ac:dyDescent="0.4">
      <c r="B105" t="s">
        <v>114</v>
      </c>
      <c r="C105">
        <v>110005</v>
      </c>
      <c r="D105">
        <v>1100056</v>
      </c>
      <c r="E105" t="s">
        <v>26</v>
      </c>
      <c r="F105" t="s">
        <v>115</v>
      </c>
      <c r="G105" t="s">
        <v>49</v>
      </c>
      <c r="H105">
        <v>17029</v>
      </c>
      <c r="I105" t="s">
        <v>111</v>
      </c>
    </row>
    <row r="106" spans="2:10" x14ac:dyDescent="0.4">
      <c r="B106" t="s">
        <v>99</v>
      </c>
      <c r="C106" t="s">
        <v>100</v>
      </c>
      <c r="D106" t="s">
        <v>101</v>
      </c>
      <c r="E106" t="s">
        <v>22</v>
      </c>
      <c r="F106" t="s">
        <v>23</v>
      </c>
      <c r="G106" t="s">
        <v>24</v>
      </c>
      <c r="H106" t="s">
        <v>25</v>
      </c>
      <c r="I106" t="s">
        <v>102</v>
      </c>
      <c r="J106" t="s">
        <v>103</v>
      </c>
    </row>
    <row r="107" spans="2:10" x14ac:dyDescent="0.4">
      <c r="B107" t="s">
        <v>104</v>
      </c>
      <c r="C107">
        <v>110001</v>
      </c>
      <c r="D107">
        <v>1100015</v>
      </c>
      <c r="E107" t="s">
        <v>26</v>
      </c>
      <c r="F107" t="s">
        <v>78</v>
      </c>
      <c r="G107" t="s">
        <v>49</v>
      </c>
      <c r="H107">
        <v>24392</v>
      </c>
      <c r="I107" t="s">
        <v>105</v>
      </c>
    </row>
    <row r="108" spans="2:10" x14ac:dyDescent="0.4">
      <c r="B108" t="s">
        <v>106</v>
      </c>
      <c r="C108">
        <v>110002</v>
      </c>
      <c r="D108">
        <v>1100023</v>
      </c>
      <c r="E108" t="s">
        <v>26</v>
      </c>
      <c r="F108" t="s">
        <v>107</v>
      </c>
      <c r="G108" t="s">
        <v>49</v>
      </c>
      <c r="H108">
        <v>90353</v>
      </c>
      <c r="I108" t="s">
        <v>108</v>
      </c>
    </row>
    <row r="109" spans="2:10" x14ac:dyDescent="0.4">
      <c r="B109" t="s">
        <v>109</v>
      </c>
      <c r="C109">
        <v>110003</v>
      </c>
      <c r="D109">
        <v>1100031</v>
      </c>
      <c r="E109" t="s">
        <v>26</v>
      </c>
      <c r="F109" t="s">
        <v>110</v>
      </c>
      <c r="G109" t="s">
        <v>49</v>
      </c>
      <c r="H109">
        <v>6313</v>
      </c>
      <c r="I109" t="s">
        <v>111</v>
      </c>
    </row>
    <row r="110" spans="2:10" x14ac:dyDescent="0.4">
      <c r="B110" t="s">
        <v>112</v>
      </c>
      <c r="C110">
        <v>110004</v>
      </c>
      <c r="D110">
        <v>1100049</v>
      </c>
      <c r="E110" t="s">
        <v>26</v>
      </c>
      <c r="F110" t="s">
        <v>113</v>
      </c>
      <c r="G110" t="s">
        <v>49</v>
      </c>
      <c r="H110">
        <v>78574</v>
      </c>
      <c r="I110" t="s">
        <v>108</v>
      </c>
    </row>
    <row r="111" spans="2:10" x14ac:dyDescent="0.4">
      <c r="B111" t="s">
        <v>114</v>
      </c>
      <c r="C111">
        <v>110005</v>
      </c>
      <c r="D111">
        <v>1100056</v>
      </c>
      <c r="E111" t="s">
        <v>26</v>
      </c>
      <c r="F111" t="s">
        <v>115</v>
      </c>
      <c r="G111" t="s">
        <v>49</v>
      </c>
      <c r="H111">
        <v>17029</v>
      </c>
      <c r="I111" t="s">
        <v>111</v>
      </c>
    </row>
    <row r="112" spans="2:10" x14ac:dyDescent="0.4">
      <c r="B112" t="s">
        <v>99</v>
      </c>
      <c r="C112" t="s">
        <v>100</v>
      </c>
      <c r="D112" t="s">
        <v>101</v>
      </c>
      <c r="E112" t="s">
        <v>22</v>
      </c>
      <c r="F112" t="s">
        <v>23</v>
      </c>
      <c r="G112" t="s">
        <v>24</v>
      </c>
      <c r="H112" t="s">
        <v>25</v>
      </c>
      <c r="I112" t="s">
        <v>102</v>
      </c>
      <c r="J112" t="s">
        <v>103</v>
      </c>
    </row>
    <row r="113" spans="2:10" x14ac:dyDescent="0.4">
      <c r="B113" t="s">
        <v>104</v>
      </c>
      <c r="C113">
        <v>110001</v>
      </c>
      <c r="D113">
        <v>1100015</v>
      </c>
      <c r="E113" t="s">
        <v>26</v>
      </c>
      <c r="F113" t="s">
        <v>78</v>
      </c>
      <c r="G113" t="s">
        <v>49</v>
      </c>
      <c r="H113">
        <v>24392</v>
      </c>
      <c r="I113" t="s">
        <v>105</v>
      </c>
    </row>
    <row r="114" spans="2:10" x14ac:dyDescent="0.4">
      <c r="B114" t="s">
        <v>106</v>
      </c>
      <c r="C114">
        <v>110002</v>
      </c>
      <c r="D114">
        <v>1100023</v>
      </c>
      <c r="E114" t="s">
        <v>26</v>
      </c>
      <c r="F114" t="s">
        <v>107</v>
      </c>
      <c r="G114" t="s">
        <v>49</v>
      </c>
      <c r="H114">
        <v>90353</v>
      </c>
      <c r="I114" t="s">
        <v>108</v>
      </c>
    </row>
    <row r="115" spans="2:10" x14ac:dyDescent="0.4">
      <c r="B115" t="s">
        <v>109</v>
      </c>
      <c r="C115">
        <v>110003</v>
      </c>
      <c r="D115">
        <v>1100031</v>
      </c>
      <c r="E115" t="s">
        <v>26</v>
      </c>
      <c r="F115" t="s">
        <v>110</v>
      </c>
      <c r="G115" t="s">
        <v>49</v>
      </c>
      <c r="H115">
        <v>6313</v>
      </c>
      <c r="I115" t="s">
        <v>111</v>
      </c>
    </row>
    <row r="116" spans="2:10" x14ac:dyDescent="0.4">
      <c r="B116" t="s">
        <v>112</v>
      </c>
      <c r="C116">
        <v>110004</v>
      </c>
      <c r="D116">
        <v>1100049</v>
      </c>
      <c r="E116" t="s">
        <v>26</v>
      </c>
      <c r="F116" t="s">
        <v>113</v>
      </c>
      <c r="G116" t="s">
        <v>49</v>
      </c>
      <c r="H116">
        <v>78574</v>
      </c>
      <c r="I116" t="s">
        <v>108</v>
      </c>
    </row>
    <row r="117" spans="2:10" x14ac:dyDescent="0.4">
      <c r="B117" t="s">
        <v>114</v>
      </c>
      <c r="C117">
        <v>110005</v>
      </c>
      <c r="D117">
        <v>1100056</v>
      </c>
      <c r="E117" t="s">
        <v>26</v>
      </c>
      <c r="F117" t="s">
        <v>115</v>
      </c>
      <c r="G117" t="s">
        <v>49</v>
      </c>
      <c r="H117">
        <v>17029</v>
      </c>
      <c r="I117" t="s">
        <v>111</v>
      </c>
    </row>
    <row r="118" spans="2:10" x14ac:dyDescent="0.4">
      <c r="B118" t="s">
        <v>99</v>
      </c>
      <c r="C118" t="s">
        <v>100</v>
      </c>
      <c r="D118" t="s">
        <v>101</v>
      </c>
      <c r="E118" t="s">
        <v>22</v>
      </c>
      <c r="F118" t="s">
        <v>23</v>
      </c>
      <c r="G118" t="s">
        <v>24</v>
      </c>
      <c r="H118" t="s">
        <v>25</v>
      </c>
      <c r="I118" t="s">
        <v>102</v>
      </c>
      <c r="J118" t="s">
        <v>103</v>
      </c>
    </row>
    <row r="119" spans="2:10" x14ac:dyDescent="0.4">
      <c r="B119" t="s">
        <v>104</v>
      </c>
      <c r="C119">
        <v>110001</v>
      </c>
      <c r="D119">
        <v>1100015</v>
      </c>
      <c r="E119" t="s">
        <v>26</v>
      </c>
      <c r="F119" t="s">
        <v>78</v>
      </c>
      <c r="G119" t="s">
        <v>49</v>
      </c>
      <c r="H119">
        <v>24392</v>
      </c>
      <c r="I119" t="s">
        <v>105</v>
      </c>
    </row>
    <row r="120" spans="2:10" x14ac:dyDescent="0.4">
      <c r="B120" t="s">
        <v>106</v>
      </c>
      <c r="C120">
        <v>110002</v>
      </c>
      <c r="D120">
        <v>1100023</v>
      </c>
      <c r="E120" t="s">
        <v>26</v>
      </c>
      <c r="F120" t="s">
        <v>107</v>
      </c>
      <c r="G120" t="s">
        <v>49</v>
      </c>
      <c r="H120">
        <v>90353</v>
      </c>
      <c r="I120" t="s">
        <v>108</v>
      </c>
    </row>
    <row r="121" spans="2:10" x14ac:dyDescent="0.4">
      <c r="B121" t="s">
        <v>109</v>
      </c>
      <c r="C121">
        <v>110003</v>
      </c>
      <c r="D121">
        <v>1100031</v>
      </c>
      <c r="E121" t="s">
        <v>26</v>
      </c>
      <c r="F121" t="s">
        <v>110</v>
      </c>
      <c r="G121" t="s">
        <v>49</v>
      </c>
      <c r="H121">
        <v>6313</v>
      </c>
      <c r="I121" t="s">
        <v>111</v>
      </c>
    </row>
    <row r="122" spans="2:10" x14ac:dyDescent="0.4">
      <c r="B122" t="s">
        <v>112</v>
      </c>
      <c r="C122">
        <v>110004</v>
      </c>
      <c r="D122">
        <v>1100049</v>
      </c>
      <c r="E122" t="s">
        <v>26</v>
      </c>
      <c r="F122" t="s">
        <v>113</v>
      </c>
      <c r="G122" t="s">
        <v>49</v>
      </c>
      <c r="H122">
        <v>78574</v>
      </c>
      <c r="I122" t="s">
        <v>108</v>
      </c>
    </row>
    <row r="123" spans="2:10" x14ac:dyDescent="0.4">
      <c r="B123" t="s">
        <v>114</v>
      </c>
      <c r="C123">
        <v>110005</v>
      </c>
      <c r="D123">
        <v>1100056</v>
      </c>
      <c r="E123" t="s">
        <v>26</v>
      </c>
      <c r="F123" t="s">
        <v>115</v>
      </c>
      <c r="G123" t="s">
        <v>49</v>
      </c>
      <c r="H123">
        <v>17029</v>
      </c>
      <c r="I123" t="s">
        <v>111</v>
      </c>
    </row>
    <row r="124" spans="2:10" x14ac:dyDescent="0.4">
      <c r="B124" t="s">
        <v>99</v>
      </c>
      <c r="C124" t="s">
        <v>100</v>
      </c>
      <c r="D124" t="s">
        <v>101</v>
      </c>
      <c r="E124" t="s">
        <v>22</v>
      </c>
      <c r="F124" t="s">
        <v>23</v>
      </c>
      <c r="G124" t="s">
        <v>24</v>
      </c>
      <c r="H124" t="s">
        <v>25</v>
      </c>
      <c r="I124" t="s">
        <v>102</v>
      </c>
      <c r="J124" t="s">
        <v>103</v>
      </c>
    </row>
    <row r="125" spans="2:10" x14ac:dyDescent="0.4">
      <c r="B125" t="s">
        <v>104</v>
      </c>
      <c r="C125">
        <v>110001</v>
      </c>
      <c r="D125">
        <v>1100015</v>
      </c>
      <c r="E125" t="s">
        <v>26</v>
      </c>
      <c r="F125" t="s">
        <v>78</v>
      </c>
      <c r="G125" t="s">
        <v>49</v>
      </c>
      <c r="H125">
        <v>24392</v>
      </c>
      <c r="I125" t="s">
        <v>105</v>
      </c>
    </row>
    <row r="126" spans="2:10" x14ac:dyDescent="0.4">
      <c r="B126" t="s">
        <v>106</v>
      </c>
      <c r="C126">
        <v>110002</v>
      </c>
      <c r="D126">
        <v>1100023</v>
      </c>
      <c r="E126" t="s">
        <v>26</v>
      </c>
      <c r="F126" t="s">
        <v>107</v>
      </c>
      <c r="G126" t="s">
        <v>49</v>
      </c>
      <c r="H126">
        <v>90353</v>
      </c>
      <c r="I126" t="s">
        <v>108</v>
      </c>
    </row>
    <row r="127" spans="2:10" x14ac:dyDescent="0.4">
      <c r="B127" t="s">
        <v>109</v>
      </c>
      <c r="C127">
        <v>110003</v>
      </c>
      <c r="D127">
        <v>1100031</v>
      </c>
      <c r="E127" t="s">
        <v>26</v>
      </c>
      <c r="F127" t="s">
        <v>110</v>
      </c>
      <c r="G127" t="s">
        <v>49</v>
      </c>
      <c r="H127">
        <v>6313</v>
      </c>
      <c r="I127" t="s">
        <v>111</v>
      </c>
    </row>
    <row r="128" spans="2:10" x14ac:dyDescent="0.4">
      <c r="B128" t="s">
        <v>112</v>
      </c>
      <c r="C128">
        <v>110004</v>
      </c>
      <c r="D128">
        <v>1100049</v>
      </c>
      <c r="E128" t="s">
        <v>26</v>
      </c>
      <c r="F128" t="s">
        <v>113</v>
      </c>
      <c r="G128" t="s">
        <v>49</v>
      </c>
      <c r="H128">
        <v>78574</v>
      </c>
      <c r="I128" t="s">
        <v>108</v>
      </c>
    </row>
    <row r="129" spans="2:10" x14ac:dyDescent="0.4">
      <c r="B129" t="s">
        <v>114</v>
      </c>
      <c r="C129">
        <v>110005</v>
      </c>
      <c r="D129">
        <v>1100056</v>
      </c>
      <c r="E129" t="s">
        <v>26</v>
      </c>
      <c r="F129" t="s">
        <v>115</v>
      </c>
      <c r="G129" t="s">
        <v>49</v>
      </c>
      <c r="H129">
        <v>17029</v>
      </c>
      <c r="I129" t="s">
        <v>111</v>
      </c>
    </row>
    <row r="130" spans="2:10" x14ac:dyDescent="0.4">
      <c r="B130" t="s">
        <v>99</v>
      </c>
      <c r="C130" t="s">
        <v>100</v>
      </c>
      <c r="D130" t="s">
        <v>101</v>
      </c>
      <c r="E130" t="s">
        <v>22</v>
      </c>
      <c r="F130" t="s">
        <v>23</v>
      </c>
      <c r="G130" t="s">
        <v>24</v>
      </c>
      <c r="H130" t="s">
        <v>25</v>
      </c>
      <c r="I130" t="s">
        <v>102</v>
      </c>
      <c r="J130" t="s">
        <v>103</v>
      </c>
    </row>
    <row r="131" spans="2:10" x14ac:dyDescent="0.4">
      <c r="B131" t="s">
        <v>104</v>
      </c>
      <c r="C131">
        <v>110001</v>
      </c>
      <c r="D131">
        <v>1100015</v>
      </c>
      <c r="E131" t="s">
        <v>26</v>
      </c>
      <c r="F131" t="s">
        <v>78</v>
      </c>
      <c r="G131" t="s">
        <v>49</v>
      </c>
      <c r="H131">
        <v>24392</v>
      </c>
      <c r="I131" t="s">
        <v>105</v>
      </c>
    </row>
    <row r="132" spans="2:10" x14ac:dyDescent="0.4">
      <c r="B132" t="s">
        <v>106</v>
      </c>
      <c r="C132">
        <v>110002</v>
      </c>
      <c r="D132">
        <v>1100023</v>
      </c>
      <c r="E132" t="s">
        <v>26</v>
      </c>
      <c r="F132" t="s">
        <v>107</v>
      </c>
      <c r="G132" t="s">
        <v>49</v>
      </c>
      <c r="H132">
        <v>90353</v>
      </c>
      <c r="I132" t="s">
        <v>108</v>
      </c>
    </row>
    <row r="133" spans="2:10" x14ac:dyDescent="0.4">
      <c r="B133" t="s">
        <v>109</v>
      </c>
      <c r="C133">
        <v>110003</v>
      </c>
      <c r="D133">
        <v>1100031</v>
      </c>
      <c r="E133" t="s">
        <v>26</v>
      </c>
      <c r="F133" t="s">
        <v>110</v>
      </c>
      <c r="G133" t="s">
        <v>49</v>
      </c>
      <c r="H133">
        <v>6313</v>
      </c>
      <c r="I133" t="s">
        <v>111</v>
      </c>
    </row>
    <row r="134" spans="2:10" x14ac:dyDescent="0.4">
      <c r="B134" t="s">
        <v>112</v>
      </c>
      <c r="C134">
        <v>110004</v>
      </c>
      <c r="D134">
        <v>1100049</v>
      </c>
      <c r="E134" t="s">
        <v>26</v>
      </c>
      <c r="F134" t="s">
        <v>113</v>
      </c>
      <c r="G134" t="s">
        <v>49</v>
      </c>
      <c r="H134">
        <v>78574</v>
      </c>
      <c r="I134" t="s">
        <v>108</v>
      </c>
    </row>
    <row r="135" spans="2:10" x14ac:dyDescent="0.4">
      <c r="B135" t="s">
        <v>114</v>
      </c>
      <c r="C135">
        <v>110005</v>
      </c>
      <c r="D135">
        <v>1100056</v>
      </c>
      <c r="E135" t="s">
        <v>26</v>
      </c>
      <c r="F135" t="s">
        <v>115</v>
      </c>
      <c r="G135" t="s">
        <v>49</v>
      </c>
      <c r="H135">
        <v>17029</v>
      </c>
      <c r="I135" t="s">
        <v>111</v>
      </c>
    </row>
    <row r="136" spans="2:10" x14ac:dyDescent="0.4">
      <c r="B136" t="s">
        <v>99</v>
      </c>
      <c r="C136" t="s">
        <v>100</v>
      </c>
      <c r="D136" t="s">
        <v>101</v>
      </c>
      <c r="E136" t="s">
        <v>22</v>
      </c>
      <c r="F136" t="s">
        <v>23</v>
      </c>
      <c r="G136" t="s">
        <v>24</v>
      </c>
      <c r="H136" t="s">
        <v>25</v>
      </c>
      <c r="I136" t="s">
        <v>102</v>
      </c>
      <c r="J136" t="s">
        <v>103</v>
      </c>
    </row>
    <row r="137" spans="2:10" x14ac:dyDescent="0.4">
      <c r="B137" t="s">
        <v>104</v>
      </c>
      <c r="C137">
        <v>110001</v>
      </c>
      <c r="D137">
        <v>1100015</v>
      </c>
      <c r="E137" t="s">
        <v>26</v>
      </c>
      <c r="F137" t="s">
        <v>78</v>
      </c>
      <c r="G137" t="s">
        <v>49</v>
      </c>
      <c r="H137">
        <v>24392</v>
      </c>
      <c r="I137" t="s">
        <v>105</v>
      </c>
    </row>
    <row r="138" spans="2:10" x14ac:dyDescent="0.4">
      <c r="B138" t="s">
        <v>106</v>
      </c>
      <c r="C138">
        <v>110002</v>
      </c>
      <c r="D138">
        <v>1100023</v>
      </c>
      <c r="E138" t="s">
        <v>26</v>
      </c>
      <c r="F138" t="s">
        <v>107</v>
      </c>
      <c r="G138" t="s">
        <v>49</v>
      </c>
      <c r="H138">
        <v>90353</v>
      </c>
      <c r="I138" t="s">
        <v>108</v>
      </c>
    </row>
    <row r="139" spans="2:10" x14ac:dyDescent="0.4">
      <c r="B139" t="s">
        <v>109</v>
      </c>
      <c r="C139">
        <v>110003</v>
      </c>
      <c r="D139">
        <v>1100031</v>
      </c>
      <c r="E139" t="s">
        <v>26</v>
      </c>
      <c r="F139" t="s">
        <v>110</v>
      </c>
      <c r="G139" t="s">
        <v>49</v>
      </c>
      <c r="H139">
        <v>6313</v>
      </c>
      <c r="I139" t="s">
        <v>111</v>
      </c>
    </row>
    <row r="140" spans="2:10" x14ac:dyDescent="0.4">
      <c r="B140" t="s">
        <v>112</v>
      </c>
      <c r="C140">
        <v>110004</v>
      </c>
      <c r="D140">
        <v>1100049</v>
      </c>
      <c r="E140" t="s">
        <v>26</v>
      </c>
      <c r="F140" t="s">
        <v>113</v>
      </c>
      <c r="G140" t="s">
        <v>49</v>
      </c>
      <c r="H140">
        <v>78574</v>
      </c>
      <c r="I140" t="s">
        <v>108</v>
      </c>
    </row>
    <row r="141" spans="2:10" x14ac:dyDescent="0.4">
      <c r="B141" t="s">
        <v>114</v>
      </c>
      <c r="C141">
        <v>110005</v>
      </c>
      <c r="D141">
        <v>1100056</v>
      </c>
      <c r="E141" t="s">
        <v>26</v>
      </c>
      <c r="F141" t="s">
        <v>115</v>
      </c>
      <c r="G141" t="s">
        <v>49</v>
      </c>
      <c r="H141">
        <v>17029</v>
      </c>
      <c r="I141" t="s">
        <v>111</v>
      </c>
    </row>
    <row r="142" spans="2:10" x14ac:dyDescent="0.4">
      <c r="B142" t="s">
        <v>99</v>
      </c>
      <c r="C142" t="s">
        <v>100</v>
      </c>
      <c r="D142" t="s">
        <v>101</v>
      </c>
      <c r="E142" t="s">
        <v>22</v>
      </c>
      <c r="F142" t="s">
        <v>23</v>
      </c>
      <c r="G142" t="s">
        <v>24</v>
      </c>
      <c r="H142" t="s">
        <v>25</v>
      </c>
      <c r="I142" t="s">
        <v>102</v>
      </c>
      <c r="J142" t="s">
        <v>103</v>
      </c>
    </row>
    <row r="143" spans="2:10" x14ac:dyDescent="0.4">
      <c r="B143" t="s">
        <v>104</v>
      </c>
      <c r="C143">
        <v>110001</v>
      </c>
      <c r="D143">
        <v>1100015</v>
      </c>
      <c r="E143" t="s">
        <v>26</v>
      </c>
      <c r="F143" t="s">
        <v>78</v>
      </c>
      <c r="G143" t="s">
        <v>49</v>
      </c>
      <c r="H143">
        <v>24392</v>
      </c>
      <c r="I143" t="s">
        <v>105</v>
      </c>
    </row>
    <row r="144" spans="2:10" x14ac:dyDescent="0.4">
      <c r="B144" t="s">
        <v>106</v>
      </c>
      <c r="C144">
        <v>110002</v>
      </c>
      <c r="D144">
        <v>1100023</v>
      </c>
      <c r="E144" t="s">
        <v>26</v>
      </c>
      <c r="F144" t="s">
        <v>107</v>
      </c>
      <c r="G144" t="s">
        <v>49</v>
      </c>
      <c r="H144">
        <v>90353</v>
      </c>
      <c r="I144" t="s">
        <v>108</v>
      </c>
    </row>
    <row r="145" spans="2:10" x14ac:dyDescent="0.4">
      <c r="B145" t="s">
        <v>109</v>
      </c>
      <c r="C145">
        <v>110003</v>
      </c>
      <c r="D145">
        <v>1100031</v>
      </c>
      <c r="E145" t="s">
        <v>26</v>
      </c>
      <c r="F145" t="s">
        <v>110</v>
      </c>
      <c r="G145" t="s">
        <v>49</v>
      </c>
      <c r="H145">
        <v>6313</v>
      </c>
      <c r="I145" t="s">
        <v>111</v>
      </c>
    </row>
    <row r="146" spans="2:10" x14ac:dyDescent="0.4">
      <c r="B146" t="s">
        <v>112</v>
      </c>
      <c r="C146">
        <v>110004</v>
      </c>
      <c r="D146">
        <v>1100049</v>
      </c>
      <c r="E146" t="s">
        <v>26</v>
      </c>
      <c r="F146" t="s">
        <v>113</v>
      </c>
      <c r="G146" t="s">
        <v>49</v>
      </c>
      <c r="H146">
        <v>78574</v>
      </c>
      <c r="I146" t="s">
        <v>108</v>
      </c>
    </row>
    <row r="147" spans="2:10" x14ac:dyDescent="0.4">
      <c r="B147" t="s">
        <v>114</v>
      </c>
      <c r="C147">
        <v>110005</v>
      </c>
      <c r="D147">
        <v>1100056</v>
      </c>
      <c r="E147" t="s">
        <v>26</v>
      </c>
      <c r="F147" t="s">
        <v>115</v>
      </c>
      <c r="G147" t="s">
        <v>49</v>
      </c>
      <c r="H147">
        <v>17029</v>
      </c>
      <c r="I147" t="s">
        <v>111</v>
      </c>
    </row>
    <row r="148" spans="2:10" x14ac:dyDescent="0.4">
      <c r="B148" t="s">
        <v>99</v>
      </c>
      <c r="C148" t="s">
        <v>100</v>
      </c>
      <c r="D148" t="s">
        <v>101</v>
      </c>
      <c r="E148" t="s">
        <v>22</v>
      </c>
      <c r="F148" t="s">
        <v>23</v>
      </c>
      <c r="G148" t="s">
        <v>24</v>
      </c>
      <c r="H148" t="s">
        <v>25</v>
      </c>
      <c r="I148" t="s">
        <v>102</v>
      </c>
      <c r="J148" t="s">
        <v>103</v>
      </c>
    </row>
    <row r="149" spans="2:10" x14ac:dyDescent="0.4">
      <c r="B149" t="s">
        <v>104</v>
      </c>
      <c r="C149">
        <v>110001</v>
      </c>
      <c r="D149">
        <v>1100015</v>
      </c>
      <c r="E149" t="s">
        <v>26</v>
      </c>
      <c r="F149" t="s">
        <v>78</v>
      </c>
      <c r="G149" t="s">
        <v>49</v>
      </c>
      <c r="H149">
        <v>24392</v>
      </c>
      <c r="I149" t="s">
        <v>105</v>
      </c>
    </row>
    <row r="150" spans="2:10" x14ac:dyDescent="0.4">
      <c r="B150" t="s">
        <v>106</v>
      </c>
      <c r="C150">
        <v>110002</v>
      </c>
      <c r="D150">
        <v>1100023</v>
      </c>
      <c r="E150" t="s">
        <v>26</v>
      </c>
      <c r="F150" t="s">
        <v>107</v>
      </c>
      <c r="G150" t="s">
        <v>49</v>
      </c>
      <c r="H150">
        <v>90353</v>
      </c>
      <c r="I150" t="s">
        <v>108</v>
      </c>
    </row>
    <row r="151" spans="2:10" x14ac:dyDescent="0.4">
      <c r="B151" t="s">
        <v>109</v>
      </c>
      <c r="C151">
        <v>110003</v>
      </c>
      <c r="D151">
        <v>1100031</v>
      </c>
      <c r="E151" t="s">
        <v>26</v>
      </c>
      <c r="F151" t="s">
        <v>110</v>
      </c>
      <c r="G151" t="s">
        <v>49</v>
      </c>
      <c r="H151">
        <v>6313</v>
      </c>
      <c r="I151" t="s">
        <v>111</v>
      </c>
    </row>
    <row r="152" spans="2:10" x14ac:dyDescent="0.4">
      <c r="B152" t="s">
        <v>112</v>
      </c>
      <c r="C152">
        <v>110004</v>
      </c>
      <c r="D152">
        <v>1100049</v>
      </c>
      <c r="E152" t="s">
        <v>26</v>
      </c>
      <c r="F152" t="s">
        <v>113</v>
      </c>
      <c r="G152" t="s">
        <v>49</v>
      </c>
      <c r="H152">
        <v>78574</v>
      </c>
      <c r="I152" t="s">
        <v>108</v>
      </c>
    </row>
    <row r="153" spans="2:10" x14ac:dyDescent="0.4">
      <c r="B153" t="s">
        <v>114</v>
      </c>
      <c r="C153">
        <v>110005</v>
      </c>
      <c r="D153">
        <v>1100056</v>
      </c>
      <c r="E153" t="s">
        <v>26</v>
      </c>
      <c r="F153" t="s">
        <v>115</v>
      </c>
      <c r="G153" t="s">
        <v>49</v>
      </c>
      <c r="H153">
        <v>17029</v>
      </c>
      <c r="I153" t="s">
        <v>111</v>
      </c>
    </row>
    <row r="154" spans="2:10" x14ac:dyDescent="0.4">
      <c r="B154" t="s">
        <v>99</v>
      </c>
      <c r="C154" t="s">
        <v>100</v>
      </c>
      <c r="D154" t="s">
        <v>101</v>
      </c>
      <c r="E154" t="s">
        <v>22</v>
      </c>
      <c r="F154" t="s">
        <v>23</v>
      </c>
      <c r="G154" t="s">
        <v>24</v>
      </c>
      <c r="H154" t="s">
        <v>25</v>
      </c>
      <c r="I154" t="s">
        <v>102</v>
      </c>
      <c r="J154" t="s">
        <v>103</v>
      </c>
    </row>
    <row r="155" spans="2:10" x14ac:dyDescent="0.4">
      <c r="B155" t="s">
        <v>104</v>
      </c>
      <c r="C155">
        <v>110001</v>
      </c>
      <c r="D155">
        <v>1100015</v>
      </c>
      <c r="E155" t="s">
        <v>26</v>
      </c>
      <c r="F155" t="s">
        <v>78</v>
      </c>
      <c r="G155" t="s">
        <v>49</v>
      </c>
      <c r="H155">
        <v>24392</v>
      </c>
      <c r="I155" t="s">
        <v>105</v>
      </c>
    </row>
    <row r="156" spans="2:10" x14ac:dyDescent="0.4">
      <c r="B156" t="s">
        <v>106</v>
      </c>
      <c r="C156">
        <v>110002</v>
      </c>
      <c r="D156">
        <v>1100023</v>
      </c>
      <c r="E156" t="s">
        <v>26</v>
      </c>
      <c r="F156" t="s">
        <v>107</v>
      </c>
      <c r="G156" t="s">
        <v>49</v>
      </c>
      <c r="H156">
        <v>90353</v>
      </c>
      <c r="I156" t="s">
        <v>108</v>
      </c>
    </row>
    <row r="157" spans="2:10" x14ac:dyDescent="0.4">
      <c r="B157" t="s">
        <v>109</v>
      </c>
      <c r="C157">
        <v>110003</v>
      </c>
      <c r="D157">
        <v>1100031</v>
      </c>
      <c r="E157" t="s">
        <v>26</v>
      </c>
      <c r="F157" t="s">
        <v>110</v>
      </c>
      <c r="G157" t="s">
        <v>49</v>
      </c>
      <c r="H157">
        <v>6313</v>
      </c>
      <c r="I157" t="s">
        <v>111</v>
      </c>
    </row>
    <row r="158" spans="2:10" x14ac:dyDescent="0.4">
      <c r="B158" t="s">
        <v>112</v>
      </c>
      <c r="C158">
        <v>110004</v>
      </c>
      <c r="D158">
        <v>1100049</v>
      </c>
      <c r="E158" t="s">
        <v>26</v>
      </c>
      <c r="F158" t="s">
        <v>113</v>
      </c>
      <c r="G158" t="s">
        <v>49</v>
      </c>
      <c r="H158">
        <v>78574</v>
      </c>
      <c r="I158" t="s">
        <v>108</v>
      </c>
    </row>
    <row r="159" spans="2:10" x14ac:dyDescent="0.4">
      <c r="B159" t="s">
        <v>114</v>
      </c>
      <c r="C159">
        <v>110005</v>
      </c>
      <c r="D159">
        <v>1100056</v>
      </c>
      <c r="E159" t="s">
        <v>26</v>
      </c>
      <c r="F159" t="s">
        <v>115</v>
      </c>
      <c r="G159" t="s">
        <v>49</v>
      </c>
      <c r="H159">
        <v>17029</v>
      </c>
      <c r="I159" t="s">
        <v>111</v>
      </c>
    </row>
    <row r="160" spans="2:10" x14ac:dyDescent="0.4">
      <c r="B160" t="s">
        <v>99</v>
      </c>
      <c r="C160" t="s">
        <v>100</v>
      </c>
      <c r="D160" t="s">
        <v>101</v>
      </c>
      <c r="E160" t="s">
        <v>22</v>
      </c>
      <c r="F160" t="s">
        <v>23</v>
      </c>
      <c r="G160" t="s">
        <v>24</v>
      </c>
      <c r="H160" t="s">
        <v>25</v>
      </c>
      <c r="I160" t="s">
        <v>102</v>
      </c>
      <c r="J160" t="s">
        <v>103</v>
      </c>
    </row>
    <row r="161" spans="2:10" x14ac:dyDescent="0.4">
      <c r="B161" t="s">
        <v>104</v>
      </c>
      <c r="C161">
        <v>110001</v>
      </c>
      <c r="D161">
        <v>1100015</v>
      </c>
      <c r="E161" t="s">
        <v>26</v>
      </c>
      <c r="F161" t="s">
        <v>78</v>
      </c>
      <c r="G161" t="s">
        <v>49</v>
      </c>
      <c r="H161">
        <v>24392</v>
      </c>
      <c r="I161" t="s">
        <v>105</v>
      </c>
    </row>
    <row r="162" spans="2:10" x14ac:dyDescent="0.4">
      <c r="B162" t="s">
        <v>106</v>
      </c>
      <c r="C162">
        <v>110002</v>
      </c>
      <c r="D162">
        <v>1100023</v>
      </c>
      <c r="E162" t="s">
        <v>26</v>
      </c>
      <c r="F162" t="s">
        <v>107</v>
      </c>
      <c r="G162" t="s">
        <v>49</v>
      </c>
      <c r="H162">
        <v>90353</v>
      </c>
      <c r="I162" t="s">
        <v>108</v>
      </c>
    </row>
    <row r="163" spans="2:10" x14ac:dyDescent="0.4">
      <c r="B163" t="s">
        <v>109</v>
      </c>
      <c r="C163">
        <v>110003</v>
      </c>
      <c r="D163">
        <v>1100031</v>
      </c>
      <c r="E163" t="s">
        <v>26</v>
      </c>
      <c r="F163" t="s">
        <v>110</v>
      </c>
      <c r="G163" t="s">
        <v>49</v>
      </c>
      <c r="H163">
        <v>6313</v>
      </c>
      <c r="I163" t="s">
        <v>111</v>
      </c>
    </row>
    <row r="164" spans="2:10" x14ac:dyDescent="0.4">
      <c r="B164" t="s">
        <v>112</v>
      </c>
      <c r="C164">
        <v>110004</v>
      </c>
      <c r="D164">
        <v>1100049</v>
      </c>
      <c r="E164" t="s">
        <v>26</v>
      </c>
      <c r="F164" t="s">
        <v>113</v>
      </c>
      <c r="G164" t="s">
        <v>49</v>
      </c>
      <c r="H164">
        <v>78574</v>
      </c>
      <c r="I164" t="s">
        <v>108</v>
      </c>
    </row>
    <row r="165" spans="2:10" x14ac:dyDescent="0.4">
      <c r="B165" t="s">
        <v>114</v>
      </c>
      <c r="C165">
        <v>110005</v>
      </c>
      <c r="D165">
        <v>1100056</v>
      </c>
      <c r="E165" t="s">
        <v>26</v>
      </c>
      <c r="F165" t="s">
        <v>115</v>
      </c>
      <c r="G165" t="s">
        <v>49</v>
      </c>
      <c r="H165">
        <v>17029</v>
      </c>
      <c r="I165" t="s">
        <v>111</v>
      </c>
    </row>
    <row r="166" spans="2:10" x14ac:dyDescent="0.4">
      <c r="B166" t="s">
        <v>99</v>
      </c>
      <c r="C166" t="s">
        <v>100</v>
      </c>
      <c r="D166" t="s">
        <v>101</v>
      </c>
      <c r="E166" t="s">
        <v>22</v>
      </c>
      <c r="F166" t="s">
        <v>23</v>
      </c>
      <c r="G166" t="s">
        <v>24</v>
      </c>
      <c r="H166" t="s">
        <v>25</v>
      </c>
      <c r="I166" t="s">
        <v>102</v>
      </c>
      <c r="J166" t="s">
        <v>103</v>
      </c>
    </row>
    <row r="167" spans="2:10" x14ac:dyDescent="0.4">
      <c r="B167" t="s">
        <v>104</v>
      </c>
      <c r="C167">
        <v>110001</v>
      </c>
      <c r="D167">
        <v>1100015</v>
      </c>
      <c r="E167" t="s">
        <v>26</v>
      </c>
      <c r="F167" t="s">
        <v>78</v>
      </c>
      <c r="G167" t="s">
        <v>49</v>
      </c>
      <c r="H167">
        <v>24392</v>
      </c>
      <c r="I167" t="s">
        <v>105</v>
      </c>
    </row>
    <row r="168" spans="2:10" x14ac:dyDescent="0.4">
      <c r="B168" t="s">
        <v>106</v>
      </c>
      <c r="C168">
        <v>110002</v>
      </c>
      <c r="D168">
        <v>1100023</v>
      </c>
      <c r="E168" t="s">
        <v>26</v>
      </c>
      <c r="F168" t="s">
        <v>107</v>
      </c>
      <c r="G168" t="s">
        <v>49</v>
      </c>
      <c r="H168">
        <v>90353</v>
      </c>
      <c r="I168" t="s">
        <v>108</v>
      </c>
    </row>
    <row r="169" spans="2:10" x14ac:dyDescent="0.4">
      <c r="B169" t="s">
        <v>109</v>
      </c>
      <c r="C169">
        <v>110003</v>
      </c>
      <c r="D169">
        <v>1100031</v>
      </c>
      <c r="E169" t="s">
        <v>26</v>
      </c>
      <c r="F169" t="s">
        <v>110</v>
      </c>
      <c r="G169" t="s">
        <v>49</v>
      </c>
      <c r="H169">
        <v>6313</v>
      </c>
      <c r="I169" t="s">
        <v>111</v>
      </c>
    </row>
    <row r="170" spans="2:10" x14ac:dyDescent="0.4">
      <c r="B170" t="s">
        <v>112</v>
      </c>
      <c r="C170">
        <v>110004</v>
      </c>
      <c r="D170">
        <v>1100049</v>
      </c>
      <c r="E170" t="s">
        <v>26</v>
      </c>
      <c r="F170" t="s">
        <v>113</v>
      </c>
      <c r="G170" t="s">
        <v>49</v>
      </c>
      <c r="H170">
        <v>78574</v>
      </c>
      <c r="I170" t="s">
        <v>108</v>
      </c>
    </row>
    <row r="171" spans="2:10" x14ac:dyDescent="0.4">
      <c r="B171" t="s">
        <v>114</v>
      </c>
      <c r="C171">
        <v>110005</v>
      </c>
      <c r="D171">
        <v>1100056</v>
      </c>
      <c r="E171" t="s">
        <v>26</v>
      </c>
      <c r="F171" t="s">
        <v>115</v>
      </c>
      <c r="G171" t="s">
        <v>49</v>
      </c>
      <c r="H171">
        <v>17029</v>
      </c>
      <c r="I171" t="s">
        <v>111</v>
      </c>
    </row>
    <row r="172" spans="2:10" x14ac:dyDescent="0.4">
      <c r="B172" t="s">
        <v>99</v>
      </c>
      <c r="C172" t="s">
        <v>100</v>
      </c>
      <c r="D172" t="s">
        <v>101</v>
      </c>
      <c r="E172" t="s">
        <v>22</v>
      </c>
      <c r="F172" t="s">
        <v>23</v>
      </c>
      <c r="G172" t="s">
        <v>24</v>
      </c>
      <c r="H172" t="s">
        <v>25</v>
      </c>
      <c r="I172" t="s">
        <v>102</v>
      </c>
      <c r="J172" t="s">
        <v>103</v>
      </c>
    </row>
    <row r="173" spans="2:10" x14ac:dyDescent="0.4">
      <c r="B173" t="s">
        <v>104</v>
      </c>
      <c r="C173">
        <v>110001</v>
      </c>
      <c r="D173">
        <v>1100015</v>
      </c>
      <c r="E173" t="s">
        <v>26</v>
      </c>
      <c r="F173" t="s">
        <v>78</v>
      </c>
      <c r="G173" t="s">
        <v>49</v>
      </c>
      <c r="H173">
        <v>24392</v>
      </c>
      <c r="I173" t="s">
        <v>105</v>
      </c>
    </row>
    <row r="174" spans="2:10" x14ac:dyDescent="0.4">
      <c r="B174" t="s">
        <v>106</v>
      </c>
      <c r="C174">
        <v>110002</v>
      </c>
      <c r="D174">
        <v>1100023</v>
      </c>
      <c r="E174" t="s">
        <v>26</v>
      </c>
      <c r="F174" t="s">
        <v>107</v>
      </c>
      <c r="G174" t="s">
        <v>49</v>
      </c>
      <c r="H174">
        <v>90353</v>
      </c>
      <c r="I174" t="s">
        <v>108</v>
      </c>
    </row>
    <row r="175" spans="2:10" x14ac:dyDescent="0.4">
      <c r="B175" t="s">
        <v>109</v>
      </c>
      <c r="C175">
        <v>110003</v>
      </c>
      <c r="D175">
        <v>1100031</v>
      </c>
      <c r="E175" t="s">
        <v>26</v>
      </c>
      <c r="F175" t="s">
        <v>110</v>
      </c>
      <c r="G175" t="s">
        <v>49</v>
      </c>
      <c r="H175">
        <v>6313</v>
      </c>
      <c r="I175" t="s">
        <v>111</v>
      </c>
    </row>
    <row r="176" spans="2:10" x14ac:dyDescent="0.4">
      <c r="B176" t="s">
        <v>112</v>
      </c>
      <c r="C176">
        <v>110004</v>
      </c>
      <c r="D176">
        <v>1100049</v>
      </c>
      <c r="E176" t="s">
        <v>26</v>
      </c>
      <c r="F176" t="s">
        <v>113</v>
      </c>
      <c r="G176" t="s">
        <v>49</v>
      </c>
      <c r="H176">
        <v>78574</v>
      </c>
      <c r="I176" t="s">
        <v>108</v>
      </c>
    </row>
    <row r="177" spans="2:10" x14ac:dyDescent="0.4">
      <c r="B177" t="s">
        <v>114</v>
      </c>
      <c r="C177">
        <v>110005</v>
      </c>
      <c r="D177">
        <v>1100056</v>
      </c>
      <c r="E177" t="s">
        <v>26</v>
      </c>
      <c r="F177" t="s">
        <v>115</v>
      </c>
      <c r="G177" t="s">
        <v>49</v>
      </c>
      <c r="H177">
        <v>17029</v>
      </c>
      <c r="I177" t="s">
        <v>111</v>
      </c>
    </row>
    <row r="178" spans="2:10" x14ac:dyDescent="0.4">
      <c r="B178" t="s">
        <v>99</v>
      </c>
      <c r="C178" t="s">
        <v>100</v>
      </c>
      <c r="D178" t="s">
        <v>101</v>
      </c>
      <c r="E178" t="s">
        <v>22</v>
      </c>
      <c r="F178" t="s">
        <v>23</v>
      </c>
      <c r="G178" t="s">
        <v>24</v>
      </c>
      <c r="H178" t="s">
        <v>25</v>
      </c>
      <c r="I178" t="s">
        <v>102</v>
      </c>
      <c r="J178" t="s">
        <v>103</v>
      </c>
    </row>
    <row r="179" spans="2:10" x14ac:dyDescent="0.4">
      <c r="B179" t="s">
        <v>104</v>
      </c>
      <c r="C179">
        <v>110001</v>
      </c>
      <c r="D179">
        <v>1100015</v>
      </c>
      <c r="E179" t="s">
        <v>26</v>
      </c>
      <c r="F179" t="s">
        <v>78</v>
      </c>
      <c r="G179" t="s">
        <v>49</v>
      </c>
      <c r="H179">
        <v>24392</v>
      </c>
      <c r="I179" t="s">
        <v>105</v>
      </c>
    </row>
    <row r="180" spans="2:10" x14ac:dyDescent="0.4">
      <c r="B180" t="s">
        <v>106</v>
      </c>
      <c r="C180">
        <v>110002</v>
      </c>
      <c r="D180">
        <v>1100023</v>
      </c>
      <c r="E180" t="s">
        <v>26</v>
      </c>
      <c r="F180" t="s">
        <v>107</v>
      </c>
      <c r="G180" t="s">
        <v>49</v>
      </c>
      <c r="H180">
        <v>90353</v>
      </c>
      <c r="I180" t="s">
        <v>108</v>
      </c>
    </row>
    <row r="181" spans="2:10" x14ac:dyDescent="0.4">
      <c r="B181" t="s">
        <v>109</v>
      </c>
      <c r="C181">
        <v>110003</v>
      </c>
      <c r="D181">
        <v>1100031</v>
      </c>
      <c r="E181" t="s">
        <v>26</v>
      </c>
      <c r="F181" t="s">
        <v>110</v>
      </c>
      <c r="G181" t="s">
        <v>49</v>
      </c>
      <c r="H181">
        <v>6313</v>
      </c>
      <c r="I181" t="s">
        <v>111</v>
      </c>
    </row>
    <row r="182" spans="2:10" x14ac:dyDescent="0.4">
      <c r="B182" t="s">
        <v>112</v>
      </c>
      <c r="C182">
        <v>110004</v>
      </c>
      <c r="D182">
        <v>1100049</v>
      </c>
      <c r="E182" t="s">
        <v>26</v>
      </c>
      <c r="F182" t="s">
        <v>113</v>
      </c>
      <c r="G182" t="s">
        <v>49</v>
      </c>
      <c r="H182">
        <v>78574</v>
      </c>
      <c r="I182" t="s">
        <v>108</v>
      </c>
    </row>
    <row r="183" spans="2:10" x14ac:dyDescent="0.4">
      <c r="B183" t="s">
        <v>114</v>
      </c>
      <c r="C183">
        <v>110005</v>
      </c>
      <c r="D183">
        <v>1100056</v>
      </c>
      <c r="E183" t="s">
        <v>26</v>
      </c>
      <c r="F183" t="s">
        <v>115</v>
      </c>
      <c r="G183" t="s">
        <v>49</v>
      </c>
      <c r="H183">
        <v>17029</v>
      </c>
      <c r="I183" t="s">
        <v>111</v>
      </c>
    </row>
    <row r="184" spans="2:10" x14ac:dyDescent="0.4">
      <c r="B184" t="s">
        <v>99</v>
      </c>
      <c r="C184" t="s">
        <v>100</v>
      </c>
      <c r="D184" t="s">
        <v>101</v>
      </c>
      <c r="E184" t="s">
        <v>22</v>
      </c>
      <c r="F184" t="s">
        <v>23</v>
      </c>
      <c r="G184" t="s">
        <v>24</v>
      </c>
      <c r="H184" t="s">
        <v>25</v>
      </c>
      <c r="I184" t="s">
        <v>102</v>
      </c>
      <c r="J184" t="s">
        <v>103</v>
      </c>
    </row>
    <row r="185" spans="2:10" x14ac:dyDescent="0.4">
      <c r="B185" t="s">
        <v>104</v>
      </c>
      <c r="C185">
        <v>110001</v>
      </c>
      <c r="D185">
        <v>1100015</v>
      </c>
      <c r="E185" t="s">
        <v>26</v>
      </c>
      <c r="F185" t="s">
        <v>78</v>
      </c>
      <c r="G185" t="s">
        <v>49</v>
      </c>
      <c r="H185">
        <v>24392</v>
      </c>
      <c r="I185" t="s">
        <v>105</v>
      </c>
    </row>
    <row r="186" spans="2:10" x14ac:dyDescent="0.4">
      <c r="B186" t="s">
        <v>106</v>
      </c>
      <c r="C186">
        <v>110002</v>
      </c>
      <c r="D186">
        <v>1100023</v>
      </c>
      <c r="E186" t="s">
        <v>26</v>
      </c>
      <c r="F186" t="s">
        <v>107</v>
      </c>
      <c r="G186" t="s">
        <v>49</v>
      </c>
      <c r="H186">
        <v>90353</v>
      </c>
      <c r="I186" t="s">
        <v>108</v>
      </c>
    </row>
    <row r="187" spans="2:10" x14ac:dyDescent="0.4">
      <c r="B187" t="s">
        <v>109</v>
      </c>
      <c r="C187">
        <v>110003</v>
      </c>
      <c r="D187">
        <v>1100031</v>
      </c>
      <c r="E187" t="s">
        <v>26</v>
      </c>
      <c r="F187" t="s">
        <v>110</v>
      </c>
      <c r="G187" t="s">
        <v>49</v>
      </c>
      <c r="H187">
        <v>6313</v>
      </c>
      <c r="I187" t="s">
        <v>111</v>
      </c>
    </row>
    <row r="188" spans="2:10" x14ac:dyDescent="0.4">
      <c r="B188" t="s">
        <v>112</v>
      </c>
      <c r="C188">
        <v>110004</v>
      </c>
      <c r="D188">
        <v>1100049</v>
      </c>
      <c r="E188" t="s">
        <v>26</v>
      </c>
      <c r="F188" t="s">
        <v>113</v>
      </c>
      <c r="G188" t="s">
        <v>49</v>
      </c>
      <c r="H188">
        <v>78574</v>
      </c>
      <c r="I188" t="s">
        <v>108</v>
      </c>
    </row>
    <row r="189" spans="2:10" x14ac:dyDescent="0.4">
      <c r="B189" t="s">
        <v>114</v>
      </c>
      <c r="C189">
        <v>110005</v>
      </c>
      <c r="D189">
        <v>1100056</v>
      </c>
      <c r="E189" t="s">
        <v>26</v>
      </c>
      <c r="F189" t="s">
        <v>115</v>
      </c>
      <c r="G189" t="s">
        <v>49</v>
      </c>
      <c r="H189">
        <v>17029</v>
      </c>
      <c r="I189" t="s">
        <v>111</v>
      </c>
    </row>
    <row r="190" spans="2:10" x14ac:dyDescent="0.4">
      <c r="B190" t="s">
        <v>99</v>
      </c>
      <c r="C190" t="s">
        <v>100</v>
      </c>
      <c r="D190" t="s">
        <v>101</v>
      </c>
      <c r="E190" t="s">
        <v>22</v>
      </c>
      <c r="F190" t="s">
        <v>23</v>
      </c>
      <c r="G190" t="s">
        <v>24</v>
      </c>
      <c r="H190" t="s">
        <v>25</v>
      </c>
      <c r="I190" t="s">
        <v>102</v>
      </c>
      <c r="J190" t="s">
        <v>103</v>
      </c>
    </row>
    <row r="191" spans="2:10" x14ac:dyDescent="0.4">
      <c r="B191" t="s">
        <v>104</v>
      </c>
      <c r="C191">
        <v>110001</v>
      </c>
      <c r="D191">
        <v>1100015</v>
      </c>
      <c r="E191" t="s">
        <v>26</v>
      </c>
      <c r="F191" t="s">
        <v>78</v>
      </c>
      <c r="G191" t="s">
        <v>49</v>
      </c>
      <c r="H191">
        <v>24392</v>
      </c>
      <c r="I191" t="s">
        <v>105</v>
      </c>
    </row>
    <row r="192" spans="2:10" x14ac:dyDescent="0.4">
      <c r="B192" t="s">
        <v>106</v>
      </c>
      <c r="C192">
        <v>110002</v>
      </c>
      <c r="D192">
        <v>1100023</v>
      </c>
      <c r="E192" t="s">
        <v>26</v>
      </c>
      <c r="F192" t="s">
        <v>107</v>
      </c>
      <c r="G192" t="s">
        <v>49</v>
      </c>
      <c r="H192">
        <v>90353</v>
      </c>
      <c r="I192" t="s">
        <v>108</v>
      </c>
    </row>
    <row r="193" spans="2:9" x14ac:dyDescent="0.4">
      <c r="B193" t="s">
        <v>109</v>
      </c>
      <c r="C193">
        <v>110003</v>
      </c>
      <c r="D193">
        <v>1100031</v>
      </c>
      <c r="E193" t="s">
        <v>26</v>
      </c>
      <c r="F193" t="s">
        <v>110</v>
      </c>
      <c r="G193" t="s">
        <v>49</v>
      </c>
      <c r="H193">
        <v>6313</v>
      </c>
      <c r="I193" t="s">
        <v>111</v>
      </c>
    </row>
    <row r="194" spans="2:9" x14ac:dyDescent="0.4">
      <c r="B194" t="s">
        <v>112</v>
      </c>
      <c r="C194">
        <v>110004</v>
      </c>
      <c r="D194">
        <v>1100049</v>
      </c>
      <c r="E194" t="s">
        <v>26</v>
      </c>
      <c r="F194" t="s">
        <v>113</v>
      </c>
      <c r="G194" t="s">
        <v>49</v>
      </c>
      <c r="H194">
        <v>78574</v>
      </c>
      <c r="I194" t="s">
        <v>108</v>
      </c>
    </row>
  </sheetData>
  <mergeCells count="7">
    <mergeCell ref="C81:E81"/>
    <mergeCell ref="C92:D92"/>
    <mergeCell ref="D5:G5"/>
    <mergeCell ref="D21:G21"/>
    <mergeCell ref="I20:K20"/>
    <mergeCell ref="I21:K21"/>
    <mergeCell ref="C58:D58"/>
  </mergeCells>
  <pageMargins left="0.511811024" right="0.511811024" top="0.78740157499999996" bottom="0.78740157499999996" header="0.31496062000000002" footer="0.31496062000000002"/>
  <legacy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0B4B5C-6402-4D89-B697-5EB24B5D402A}">
  <dimension ref="A1:S20"/>
  <sheetViews>
    <sheetView workbookViewId="0">
      <pane xSplit="1" topLeftCell="B1" activePane="topRight" state="frozen"/>
      <selection pane="topRight" activeCell="G21" sqref="G21"/>
    </sheetView>
  </sheetViews>
  <sheetFormatPr defaultRowHeight="14.6" x14ac:dyDescent="0.4"/>
  <cols>
    <col min="1" max="1" width="3.69140625" bestFit="1" customWidth="1"/>
    <col min="2" max="2" width="18.07421875" bestFit="1" customWidth="1"/>
    <col min="3" max="3" width="14.4609375" bestFit="1" customWidth="1"/>
    <col min="4" max="4" width="13.84375" bestFit="1" customWidth="1"/>
    <col min="5" max="5" width="18.07421875" bestFit="1" customWidth="1"/>
    <col min="6" max="6" width="14.4609375" bestFit="1" customWidth="1"/>
    <col min="7" max="7" width="15.3046875" bestFit="1" customWidth="1"/>
    <col min="8" max="8" width="18.07421875" bestFit="1" customWidth="1"/>
    <col min="9" max="9" width="14.4609375" bestFit="1" customWidth="1"/>
    <col min="10" max="10" width="15.3046875" bestFit="1" customWidth="1"/>
    <col min="11" max="11" width="18.07421875" bestFit="1" customWidth="1"/>
    <col min="12" max="12" width="14.4609375" bestFit="1" customWidth="1"/>
    <col min="13" max="13" width="15.3046875" bestFit="1" customWidth="1"/>
    <col min="14" max="14" width="18.07421875" bestFit="1" customWidth="1"/>
    <col min="15" max="15" width="14.4609375" bestFit="1" customWidth="1"/>
    <col min="16" max="16" width="15.3046875" bestFit="1" customWidth="1"/>
    <col min="17" max="17" width="18.07421875" bestFit="1" customWidth="1"/>
    <col min="18" max="18" width="14.4609375" bestFit="1" customWidth="1"/>
    <col min="19" max="19" width="15.3046875" bestFit="1" customWidth="1"/>
  </cols>
  <sheetData>
    <row r="1" spans="1:19" x14ac:dyDescent="0.4">
      <c r="A1" s="16" t="s">
        <v>22</v>
      </c>
      <c r="B1" s="16" t="s">
        <v>23</v>
      </c>
      <c r="C1" s="16" t="s">
        <v>24</v>
      </c>
      <c r="D1" s="16" t="s">
        <v>25</v>
      </c>
      <c r="E1" s="16" t="s">
        <v>66</v>
      </c>
      <c r="F1" s="16" t="s">
        <v>67</v>
      </c>
      <c r="G1" s="16" t="s">
        <v>68</v>
      </c>
      <c r="H1" s="16" t="s">
        <v>69</v>
      </c>
      <c r="I1" s="16" t="s">
        <v>70</v>
      </c>
      <c r="J1" s="16" t="s">
        <v>71</v>
      </c>
      <c r="K1" s="16" t="s">
        <v>69</v>
      </c>
      <c r="L1" s="16" t="s">
        <v>70</v>
      </c>
      <c r="M1" s="16" t="s">
        <v>71</v>
      </c>
      <c r="N1" s="16" t="s">
        <v>72</v>
      </c>
      <c r="O1" s="16" t="s">
        <v>73</v>
      </c>
      <c r="P1" s="16" t="s">
        <v>74</v>
      </c>
      <c r="Q1" s="16" t="s">
        <v>75</v>
      </c>
      <c r="R1" s="16" t="s">
        <v>76</v>
      </c>
      <c r="S1" s="16" t="s">
        <v>77</v>
      </c>
    </row>
    <row r="2" spans="1:19" x14ac:dyDescent="0.4">
      <c r="A2" t="s">
        <v>26</v>
      </c>
      <c r="B2" t="s">
        <v>78</v>
      </c>
      <c r="C2" t="s">
        <v>49</v>
      </c>
      <c r="D2">
        <v>24392</v>
      </c>
      <c r="E2" t="s">
        <v>78</v>
      </c>
      <c r="F2" t="s">
        <v>49</v>
      </c>
      <c r="G2">
        <v>24392</v>
      </c>
      <c r="H2" t="s">
        <v>78</v>
      </c>
      <c r="I2" t="s">
        <v>49</v>
      </c>
      <c r="J2">
        <v>24392</v>
      </c>
      <c r="K2" t="s">
        <v>78</v>
      </c>
      <c r="L2" t="s">
        <v>49</v>
      </c>
      <c r="M2">
        <v>24392</v>
      </c>
      <c r="N2" t="s">
        <v>78</v>
      </c>
      <c r="O2" t="s">
        <v>49</v>
      </c>
      <c r="P2">
        <v>24392</v>
      </c>
      <c r="Q2" t="s">
        <v>78</v>
      </c>
      <c r="R2" t="s">
        <v>49</v>
      </c>
      <c r="S2">
        <v>24392</v>
      </c>
    </row>
    <row r="3" spans="1:19" x14ac:dyDescent="0.4">
      <c r="A3" t="s">
        <v>28</v>
      </c>
      <c r="B3" t="s">
        <v>35</v>
      </c>
      <c r="C3" t="s">
        <v>49</v>
      </c>
      <c r="D3">
        <v>15100</v>
      </c>
      <c r="E3" t="s">
        <v>35</v>
      </c>
      <c r="F3" t="s">
        <v>49</v>
      </c>
      <c r="G3">
        <v>15100</v>
      </c>
      <c r="H3" t="s">
        <v>35</v>
      </c>
      <c r="I3" t="s">
        <v>49</v>
      </c>
      <c r="J3">
        <v>15100</v>
      </c>
      <c r="K3" t="s">
        <v>35</v>
      </c>
      <c r="L3" t="s">
        <v>49</v>
      </c>
      <c r="M3">
        <v>15100</v>
      </c>
      <c r="N3" t="s">
        <v>35</v>
      </c>
      <c r="O3" t="s">
        <v>49</v>
      </c>
      <c r="P3">
        <v>15100</v>
      </c>
      <c r="Q3" t="s">
        <v>35</v>
      </c>
      <c r="R3" t="s">
        <v>49</v>
      </c>
      <c r="S3">
        <v>15100</v>
      </c>
    </row>
    <row r="4" spans="1:19" x14ac:dyDescent="0.4">
      <c r="A4" t="s">
        <v>28</v>
      </c>
      <c r="B4" t="s">
        <v>36</v>
      </c>
      <c r="C4" t="s">
        <v>49</v>
      </c>
      <c r="D4">
        <v>32412</v>
      </c>
      <c r="E4" t="s">
        <v>36</v>
      </c>
      <c r="F4" t="s">
        <v>49</v>
      </c>
      <c r="G4">
        <v>32412</v>
      </c>
      <c r="H4" t="s">
        <v>36</v>
      </c>
      <c r="I4" t="s">
        <v>49</v>
      </c>
      <c r="J4">
        <v>32412</v>
      </c>
      <c r="K4" t="s">
        <v>36</v>
      </c>
      <c r="L4" t="s">
        <v>49</v>
      </c>
      <c r="M4">
        <v>32412</v>
      </c>
      <c r="N4" t="s">
        <v>36</v>
      </c>
      <c r="O4" t="s">
        <v>49</v>
      </c>
      <c r="P4">
        <v>32412</v>
      </c>
      <c r="Q4" t="s">
        <v>36</v>
      </c>
      <c r="R4" t="s">
        <v>49</v>
      </c>
      <c r="S4">
        <v>32412</v>
      </c>
    </row>
    <row r="5" spans="1:19" x14ac:dyDescent="0.4">
      <c r="A5" t="s">
        <v>29</v>
      </c>
      <c r="B5" t="s">
        <v>79</v>
      </c>
      <c r="C5" t="s">
        <v>49</v>
      </c>
      <c r="D5">
        <v>14088</v>
      </c>
      <c r="E5" t="s">
        <v>79</v>
      </c>
      <c r="F5" t="s">
        <v>49</v>
      </c>
      <c r="G5">
        <v>14088</v>
      </c>
      <c r="H5" t="s">
        <v>79</v>
      </c>
      <c r="I5" t="s">
        <v>49</v>
      </c>
      <c r="J5">
        <v>14088</v>
      </c>
      <c r="K5" t="s">
        <v>79</v>
      </c>
      <c r="L5" t="s">
        <v>49</v>
      </c>
      <c r="M5">
        <v>14088</v>
      </c>
      <c r="N5" t="s">
        <v>79</v>
      </c>
      <c r="O5" t="s">
        <v>49</v>
      </c>
      <c r="P5">
        <v>14088</v>
      </c>
      <c r="Q5" t="s">
        <v>79</v>
      </c>
      <c r="R5" t="s">
        <v>49</v>
      </c>
      <c r="S5">
        <v>14088</v>
      </c>
    </row>
    <row r="6" spans="1:19" x14ac:dyDescent="0.4">
      <c r="A6" t="s">
        <v>29</v>
      </c>
      <c r="B6" t="s">
        <v>38</v>
      </c>
      <c r="C6" t="s">
        <v>49</v>
      </c>
      <c r="D6">
        <v>9467</v>
      </c>
      <c r="E6" t="s">
        <v>38</v>
      </c>
      <c r="F6" t="s">
        <v>49</v>
      </c>
      <c r="G6">
        <v>9467</v>
      </c>
      <c r="H6" t="s">
        <v>38</v>
      </c>
      <c r="I6" t="s">
        <v>49</v>
      </c>
      <c r="J6">
        <v>9467</v>
      </c>
      <c r="K6" t="s">
        <v>38</v>
      </c>
      <c r="L6" t="s">
        <v>49</v>
      </c>
      <c r="M6">
        <v>9467</v>
      </c>
      <c r="N6" t="s">
        <v>38</v>
      </c>
      <c r="O6" t="s">
        <v>49</v>
      </c>
      <c r="P6">
        <v>9467</v>
      </c>
      <c r="Q6" t="s">
        <v>38</v>
      </c>
      <c r="R6" t="s">
        <v>49</v>
      </c>
      <c r="S6">
        <v>9467</v>
      </c>
    </row>
    <row r="7" spans="1:19" x14ac:dyDescent="0.4">
      <c r="A7" t="s">
        <v>29</v>
      </c>
      <c r="B7" t="s">
        <v>39</v>
      </c>
      <c r="C7" t="s">
        <v>49</v>
      </c>
      <c r="D7">
        <v>10214</v>
      </c>
      <c r="E7" t="s">
        <v>39</v>
      </c>
      <c r="F7" t="s">
        <v>49</v>
      </c>
      <c r="G7">
        <v>10214</v>
      </c>
      <c r="H7" t="s">
        <v>39</v>
      </c>
      <c r="I7" t="s">
        <v>49</v>
      </c>
      <c r="J7">
        <v>10214</v>
      </c>
      <c r="K7" t="s">
        <v>39</v>
      </c>
      <c r="L7" t="s">
        <v>49</v>
      </c>
      <c r="M7">
        <v>10214</v>
      </c>
      <c r="N7" t="s">
        <v>39</v>
      </c>
      <c r="O7" t="s">
        <v>49</v>
      </c>
      <c r="P7">
        <v>10214</v>
      </c>
      <c r="Q7" t="s">
        <v>39</v>
      </c>
      <c r="R7" t="s">
        <v>49</v>
      </c>
      <c r="S7">
        <v>10214</v>
      </c>
    </row>
    <row r="8" spans="1:19" x14ac:dyDescent="0.4">
      <c r="A8" t="s">
        <v>30</v>
      </c>
      <c r="B8" t="s">
        <v>40</v>
      </c>
      <c r="C8" t="s">
        <v>49</v>
      </c>
      <c r="D8">
        <v>10943</v>
      </c>
      <c r="E8" t="s">
        <v>40</v>
      </c>
      <c r="F8" t="s">
        <v>49</v>
      </c>
      <c r="G8">
        <v>10943</v>
      </c>
      <c r="H8" t="s">
        <v>40</v>
      </c>
      <c r="I8" t="s">
        <v>49</v>
      </c>
      <c r="J8">
        <v>10943</v>
      </c>
      <c r="K8" t="s">
        <v>40</v>
      </c>
      <c r="L8" t="s">
        <v>49</v>
      </c>
      <c r="M8">
        <v>10943</v>
      </c>
      <c r="N8" t="s">
        <v>40</v>
      </c>
      <c r="O8" t="s">
        <v>49</v>
      </c>
      <c r="P8">
        <v>10943</v>
      </c>
      <c r="Q8" t="s">
        <v>40</v>
      </c>
      <c r="R8" t="s">
        <v>49</v>
      </c>
      <c r="S8">
        <v>10943</v>
      </c>
    </row>
    <row r="9" spans="1:19" x14ac:dyDescent="0.4">
      <c r="A9" t="s">
        <v>30</v>
      </c>
      <c r="B9" t="s">
        <v>41</v>
      </c>
      <c r="C9" t="s">
        <v>49</v>
      </c>
      <c r="D9">
        <v>13902</v>
      </c>
      <c r="E9" t="s">
        <v>41</v>
      </c>
      <c r="F9" t="s">
        <v>49</v>
      </c>
      <c r="G9">
        <v>13902</v>
      </c>
      <c r="H9" t="s">
        <v>41</v>
      </c>
      <c r="I9" t="s">
        <v>49</v>
      </c>
      <c r="J9">
        <v>13902</v>
      </c>
      <c r="K9" t="s">
        <v>41</v>
      </c>
      <c r="L9" t="s">
        <v>49</v>
      </c>
      <c r="M9">
        <v>13902</v>
      </c>
      <c r="N9" t="s">
        <v>41</v>
      </c>
      <c r="O9" t="s">
        <v>49</v>
      </c>
      <c r="P9">
        <v>13902</v>
      </c>
      <c r="Q9" t="s">
        <v>41</v>
      </c>
      <c r="R9" t="s">
        <v>49</v>
      </c>
      <c r="S9">
        <v>13902</v>
      </c>
    </row>
    <row r="10" spans="1:19" x14ac:dyDescent="0.4">
      <c r="A10" t="s">
        <v>31</v>
      </c>
      <c r="B10" t="s">
        <v>42</v>
      </c>
      <c r="C10" t="s">
        <v>49</v>
      </c>
      <c r="D10">
        <v>471980</v>
      </c>
      <c r="E10" t="s">
        <v>42</v>
      </c>
      <c r="F10" t="s">
        <v>49</v>
      </c>
      <c r="G10">
        <v>471980</v>
      </c>
      <c r="H10" t="s">
        <v>42</v>
      </c>
      <c r="I10" t="s">
        <v>49</v>
      </c>
      <c r="J10">
        <v>471980</v>
      </c>
      <c r="K10" t="s">
        <v>42</v>
      </c>
      <c r="L10" t="s">
        <v>49</v>
      </c>
      <c r="M10">
        <v>471980</v>
      </c>
      <c r="N10" t="s">
        <v>42</v>
      </c>
      <c r="O10" t="s">
        <v>49</v>
      </c>
      <c r="P10">
        <v>471980</v>
      </c>
      <c r="Q10" t="s">
        <v>42</v>
      </c>
      <c r="R10" t="s">
        <v>49</v>
      </c>
      <c r="S10">
        <v>471980</v>
      </c>
    </row>
    <row r="11" spans="1:19" x14ac:dyDescent="0.4">
      <c r="A11" t="s">
        <v>31</v>
      </c>
      <c r="B11" t="s">
        <v>43</v>
      </c>
      <c r="C11" t="s">
        <v>49</v>
      </c>
      <c r="D11">
        <v>20543</v>
      </c>
      <c r="E11" t="s">
        <v>43</v>
      </c>
      <c r="F11" t="s">
        <v>49</v>
      </c>
      <c r="G11">
        <v>20543</v>
      </c>
      <c r="H11" t="s">
        <v>43</v>
      </c>
      <c r="I11" t="s">
        <v>49</v>
      </c>
      <c r="J11">
        <v>20543</v>
      </c>
      <c r="K11" t="s">
        <v>43</v>
      </c>
      <c r="L11" t="s">
        <v>49</v>
      </c>
      <c r="M11">
        <v>20543</v>
      </c>
      <c r="N11" t="s">
        <v>43</v>
      </c>
      <c r="O11" t="s">
        <v>49</v>
      </c>
      <c r="P11">
        <v>20543</v>
      </c>
      <c r="Q11" t="s">
        <v>43</v>
      </c>
      <c r="R11" t="s">
        <v>49</v>
      </c>
      <c r="S11">
        <v>20543</v>
      </c>
    </row>
    <row r="12" spans="1:19" x14ac:dyDescent="0.4">
      <c r="A12" t="s">
        <v>80</v>
      </c>
      <c r="B12" t="s">
        <v>44</v>
      </c>
      <c r="C12" t="s">
        <v>49</v>
      </c>
      <c r="D12">
        <v>4386</v>
      </c>
      <c r="E12" t="s">
        <v>44</v>
      </c>
      <c r="F12" t="s">
        <v>49</v>
      </c>
      <c r="G12">
        <v>4386</v>
      </c>
      <c r="H12" t="s">
        <v>44</v>
      </c>
      <c r="I12" t="s">
        <v>49</v>
      </c>
      <c r="J12">
        <v>4386</v>
      </c>
      <c r="K12" t="s">
        <v>44</v>
      </c>
      <c r="L12" t="s">
        <v>49</v>
      </c>
      <c r="M12">
        <v>4386</v>
      </c>
      <c r="N12" t="s">
        <v>44</v>
      </c>
      <c r="O12" t="s">
        <v>49</v>
      </c>
      <c r="P12">
        <v>4386</v>
      </c>
      <c r="Q12" t="s">
        <v>44</v>
      </c>
      <c r="R12" t="s">
        <v>49</v>
      </c>
      <c r="S12">
        <v>4386</v>
      </c>
    </row>
    <row r="13" spans="1:19" x14ac:dyDescent="0.4">
      <c r="A13" t="s">
        <v>33</v>
      </c>
      <c r="B13" t="s">
        <v>45</v>
      </c>
      <c r="C13" t="s">
        <v>50</v>
      </c>
      <c r="D13">
        <v>100014</v>
      </c>
      <c r="E13" t="s">
        <v>45</v>
      </c>
      <c r="F13" t="s">
        <v>50</v>
      </c>
      <c r="G13">
        <v>100014</v>
      </c>
      <c r="H13" t="s">
        <v>45</v>
      </c>
      <c r="I13" t="s">
        <v>50</v>
      </c>
      <c r="J13">
        <v>100014</v>
      </c>
      <c r="K13" t="s">
        <v>45</v>
      </c>
      <c r="L13" t="s">
        <v>50</v>
      </c>
      <c r="M13">
        <v>100014</v>
      </c>
      <c r="N13" t="s">
        <v>45</v>
      </c>
      <c r="O13" t="s">
        <v>50</v>
      </c>
      <c r="P13">
        <v>100014</v>
      </c>
      <c r="Q13" t="s">
        <v>45</v>
      </c>
      <c r="R13" t="s">
        <v>50</v>
      </c>
      <c r="S13">
        <v>100014</v>
      </c>
    </row>
    <row r="14" spans="1:19" x14ac:dyDescent="0.4">
      <c r="A14" t="s">
        <v>33</v>
      </c>
      <c r="B14" t="s">
        <v>46</v>
      </c>
      <c r="C14" t="s">
        <v>50</v>
      </c>
      <c r="D14">
        <v>14925</v>
      </c>
      <c r="E14" t="s">
        <v>46</v>
      </c>
      <c r="F14" t="s">
        <v>50</v>
      </c>
      <c r="G14">
        <v>14925</v>
      </c>
      <c r="H14" t="s">
        <v>46</v>
      </c>
      <c r="I14" t="s">
        <v>50</v>
      </c>
      <c r="J14">
        <v>14925</v>
      </c>
      <c r="K14" t="s">
        <v>46</v>
      </c>
      <c r="L14" t="s">
        <v>50</v>
      </c>
      <c r="M14">
        <v>14925</v>
      </c>
      <c r="N14" t="s">
        <v>46</v>
      </c>
      <c r="O14" t="s">
        <v>50</v>
      </c>
      <c r="P14">
        <v>14925</v>
      </c>
      <c r="Q14" t="s">
        <v>46</v>
      </c>
      <c r="R14" t="s">
        <v>50</v>
      </c>
      <c r="S14">
        <v>14925</v>
      </c>
    </row>
    <row r="15" spans="1:19" x14ac:dyDescent="0.4">
      <c r="A15" t="s">
        <v>33</v>
      </c>
      <c r="B15" t="s">
        <v>47</v>
      </c>
      <c r="C15" t="s">
        <v>50</v>
      </c>
      <c r="D15">
        <v>16604</v>
      </c>
      <c r="E15" t="s">
        <v>47</v>
      </c>
      <c r="F15" t="s">
        <v>50</v>
      </c>
      <c r="G15">
        <v>16604</v>
      </c>
      <c r="H15" t="s">
        <v>47</v>
      </c>
      <c r="I15" t="s">
        <v>50</v>
      </c>
      <c r="J15">
        <v>16604</v>
      </c>
      <c r="K15" t="s">
        <v>47</v>
      </c>
      <c r="L15" t="s">
        <v>50</v>
      </c>
      <c r="M15">
        <v>16604</v>
      </c>
      <c r="N15" t="s">
        <v>47</v>
      </c>
      <c r="O15" t="s">
        <v>50</v>
      </c>
      <c r="P15">
        <v>16604</v>
      </c>
      <c r="Q15" t="s">
        <v>47</v>
      </c>
      <c r="R15" t="s">
        <v>50</v>
      </c>
      <c r="S15">
        <v>16604</v>
      </c>
    </row>
    <row r="20" spans="4:5" x14ac:dyDescent="0.4">
      <c r="D20" s="79" t="s">
        <v>81</v>
      </c>
      <c r="E20" s="79"/>
    </row>
  </sheetData>
  <mergeCells count="1">
    <mergeCell ref="D20:E20"/>
  </mergeCells>
  <pageMargins left="0.511811024" right="0.511811024" top="0.78740157499999996" bottom="0.78740157499999996" header="0.31496062000000002" footer="0.3149606200000000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7C650E-FFB3-4AFD-AD85-2223D128A5DE}">
  <dimension ref="B1:G36"/>
  <sheetViews>
    <sheetView tabSelected="1" workbookViewId="0">
      <selection activeCell="G5" sqref="G5"/>
    </sheetView>
  </sheetViews>
  <sheetFormatPr defaultRowHeight="14.6" x14ac:dyDescent="0.4"/>
  <cols>
    <col min="2" max="2" width="17.69140625" bestFit="1" customWidth="1"/>
    <col min="3" max="3" width="14.4609375" bestFit="1" customWidth="1"/>
    <col min="4" max="6" width="16.84375" bestFit="1" customWidth="1"/>
    <col min="7" max="7" width="11.84375" bestFit="1" customWidth="1"/>
  </cols>
  <sheetData>
    <row r="1" spans="2:7" ht="18.45" x14ac:dyDescent="0.4">
      <c r="C1" s="80" t="s">
        <v>126</v>
      </c>
      <c r="D1" s="80"/>
    </row>
    <row r="3" spans="2:7" x14ac:dyDescent="0.4">
      <c r="B3" s="21" t="s">
        <v>117</v>
      </c>
      <c r="C3" s="21" t="s">
        <v>54</v>
      </c>
      <c r="D3" s="21" t="s">
        <v>55</v>
      </c>
      <c r="E3" s="21" t="s">
        <v>87</v>
      </c>
      <c r="F3" s="21" t="s">
        <v>118</v>
      </c>
      <c r="G3" s="21" t="s">
        <v>119</v>
      </c>
    </row>
    <row r="4" spans="2:7" x14ac:dyDescent="0.4">
      <c r="B4" s="6" t="s">
        <v>120</v>
      </c>
      <c r="C4" s="6" t="str">
        <f>MID(B4,1,3)</f>
        <v>983</v>
      </c>
      <c r="D4" s="6" t="str">
        <f>MID(B4,5,3)</f>
        <v>456</v>
      </c>
      <c r="E4" s="6" t="str">
        <f>MID(B4,9,3)</f>
        <v>abc</v>
      </c>
      <c r="F4" s="6" t="str">
        <f>MID(B4,13,2)</f>
        <v>10</v>
      </c>
      <c r="G4" s="6" t="str">
        <f>MID(B4,1,3)&amp;MID(B4,5,3)&amp;MID(B4,9,3)&amp;MID(B4,13,2)</f>
        <v>983456abc10</v>
      </c>
    </row>
    <row r="5" spans="2:7" x14ac:dyDescent="0.4">
      <c r="B5" s="6" t="s">
        <v>121</v>
      </c>
      <c r="C5" s="6" t="str">
        <f t="shared" ref="C5:C9" si="0">MID(B5,1,3)</f>
        <v>123</v>
      </c>
      <c r="D5" s="6" t="str">
        <f t="shared" ref="D5:D9" si="1">MID(B5,5,3)</f>
        <v>456</v>
      </c>
      <c r="E5" s="6" t="str">
        <f t="shared" ref="E5:E9" si="2">MID(B5,9,3)</f>
        <v>789</v>
      </c>
      <c r="F5" s="6" t="str">
        <f t="shared" ref="F5:F9" si="3">MID(B5,13,2)</f>
        <v>20</v>
      </c>
      <c r="G5" s="6" t="str">
        <f t="shared" ref="G5:G9" si="4">MID(B5,1,3)&amp;MID(B5,5,3)&amp;MID(B5,9,3)&amp;MID(B5,13,2)</f>
        <v>12345678920</v>
      </c>
    </row>
    <row r="6" spans="2:7" x14ac:dyDescent="0.4">
      <c r="B6" s="6" t="s">
        <v>122</v>
      </c>
      <c r="C6" s="6" t="str">
        <f t="shared" si="0"/>
        <v>123</v>
      </c>
      <c r="D6" s="6" t="str">
        <f t="shared" si="1"/>
        <v>478</v>
      </c>
      <c r="E6" s="6" t="str">
        <f t="shared" si="2"/>
        <v>789</v>
      </c>
      <c r="F6" s="6" t="str">
        <f t="shared" si="3"/>
        <v>21</v>
      </c>
      <c r="G6" s="6" t="str">
        <f t="shared" si="4"/>
        <v>12347878921</v>
      </c>
    </row>
    <row r="7" spans="2:7" x14ac:dyDescent="0.4">
      <c r="B7" s="6" t="s">
        <v>125</v>
      </c>
      <c r="C7" s="6" t="str">
        <f t="shared" si="0"/>
        <v>123</v>
      </c>
      <c r="D7" s="6" t="str">
        <f t="shared" si="1"/>
        <v>977</v>
      </c>
      <c r="E7" s="6" t="str">
        <f t="shared" si="2"/>
        <v>789</v>
      </c>
      <c r="F7" s="6" t="str">
        <f t="shared" si="3"/>
        <v>25</v>
      </c>
      <c r="G7" s="6" t="str">
        <f t="shared" si="4"/>
        <v>12397778925</v>
      </c>
    </row>
    <row r="8" spans="2:7" x14ac:dyDescent="0.4">
      <c r="B8" s="6" t="s">
        <v>124</v>
      </c>
      <c r="C8" s="6" t="str">
        <f t="shared" si="0"/>
        <v>123</v>
      </c>
      <c r="D8" s="6" t="str">
        <f t="shared" si="1"/>
        <v>321</v>
      </c>
      <c r="E8" s="6" t="str">
        <f t="shared" si="2"/>
        <v>789</v>
      </c>
      <c r="F8" s="6" t="str">
        <f t="shared" si="3"/>
        <v>23</v>
      </c>
      <c r="G8" s="6" t="str">
        <f t="shared" si="4"/>
        <v>12332178923</v>
      </c>
    </row>
    <row r="9" spans="2:7" x14ac:dyDescent="0.4">
      <c r="B9" s="6" t="s">
        <v>123</v>
      </c>
      <c r="C9" s="6" t="str">
        <f t="shared" si="0"/>
        <v>123</v>
      </c>
      <c r="D9" s="6" t="str">
        <f t="shared" si="1"/>
        <v>689</v>
      </c>
      <c r="E9" s="6" t="str">
        <f t="shared" si="2"/>
        <v>789</v>
      </c>
      <c r="F9" s="6" t="str">
        <f t="shared" si="3"/>
        <v>24</v>
      </c>
      <c r="G9" s="6" t="str">
        <f t="shared" si="4"/>
        <v>12368978924</v>
      </c>
    </row>
    <row r="12" spans="2:7" ht="18.45" x14ac:dyDescent="0.4">
      <c r="C12" s="80" t="s">
        <v>127</v>
      </c>
      <c r="D12" s="80"/>
      <c r="E12" s="80"/>
      <c r="F12" s="80"/>
    </row>
    <row r="14" spans="2:7" x14ac:dyDescent="0.4">
      <c r="B14" s="21" t="s">
        <v>91</v>
      </c>
      <c r="C14" s="21" t="s">
        <v>128</v>
      </c>
      <c r="D14" s="21" t="s">
        <v>129</v>
      </c>
      <c r="F14" s="21" t="s">
        <v>91</v>
      </c>
      <c r="G14" s="21" t="s">
        <v>129</v>
      </c>
    </row>
    <row r="15" spans="2:7" x14ac:dyDescent="0.4">
      <c r="B15" s="6" t="s">
        <v>16</v>
      </c>
      <c r="C15" s="6" t="s">
        <v>60</v>
      </c>
      <c r="D15" s="6" t="str">
        <f>CONCATENATE(B15," ",C15)</f>
        <v>Roberta Alves</v>
      </c>
      <c r="F15" s="6" t="str">
        <f>CONCATENATE(B15," ",C15)</f>
        <v>Roberta Alves</v>
      </c>
      <c r="G15" s="6" t="str">
        <f>MID(F15,1,SEARCH(" ",F15,1))</f>
        <v xml:space="preserve">Roberta </v>
      </c>
    </row>
    <row r="16" spans="2:7" x14ac:dyDescent="0.4">
      <c r="B16" s="6" t="s">
        <v>19</v>
      </c>
      <c r="C16" s="6" t="s">
        <v>132</v>
      </c>
      <c r="D16" s="6" t="str">
        <f t="shared" ref="D16:D18" si="5">CONCATENATE(B16," ",C16)</f>
        <v>Paulo Gomes Souza</v>
      </c>
      <c r="F16" s="6" t="str">
        <f t="shared" ref="F16:F18" si="6">CONCATENATE(B16," ",C16)</f>
        <v>Paulo Gomes Souza</v>
      </c>
      <c r="G16" s="6" t="str">
        <f t="shared" ref="G16:G18" si="7">MID(F16,1,SEARCH(" ",F16,1))</f>
        <v xml:space="preserve">Paulo </v>
      </c>
    </row>
    <row r="17" spans="2:7" x14ac:dyDescent="0.4">
      <c r="B17" s="6" t="s">
        <v>20</v>
      </c>
      <c r="C17" s="6" t="s">
        <v>130</v>
      </c>
      <c r="D17" s="6" t="str">
        <f t="shared" si="5"/>
        <v>Leonardo Pires</v>
      </c>
      <c r="F17" s="6" t="str">
        <f t="shared" si="6"/>
        <v>Leonardo Pires</v>
      </c>
      <c r="G17" s="6" t="str">
        <f t="shared" si="7"/>
        <v xml:space="preserve">Leonardo </v>
      </c>
    </row>
    <row r="18" spans="2:7" x14ac:dyDescent="0.4">
      <c r="B18" s="6" t="s">
        <v>21</v>
      </c>
      <c r="C18" s="6" t="s">
        <v>131</v>
      </c>
      <c r="D18" s="6" t="str">
        <f t="shared" si="5"/>
        <v>Rafael Cardoso</v>
      </c>
      <c r="F18" s="6" t="str">
        <f t="shared" si="6"/>
        <v>Rafael Cardoso</v>
      </c>
      <c r="G18" s="6" t="str">
        <f t="shared" si="7"/>
        <v xml:space="preserve">Rafael </v>
      </c>
    </row>
    <row r="21" spans="2:7" ht="18.45" x14ac:dyDescent="0.4">
      <c r="C21" s="80" t="s">
        <v>127</v>
      </c>
      <c r="D21" s="80"/>
      <c r="E21" s="80"/>
      <c r="F21" s="80"/>
      <c r="G21" t="s">
        <v>133</v>
      </c>
    </row>
    <row r="23" spans="2:7" x14ac:dyDescent="0.4">
      <c r="B23" s="21" t="s">
        <v>91</v>
      </c>
      <c r="C23" s="25" t="s">
        <v>137</v>
      </c>
      <c r="D23" s="24" t="s">
        <v>138</v>
      </c>
      <c r="E23" s="23" t="s">
        <v>129</v>
      </c>
    </row>
    <row r="24" spans="2:7" x14ac:dyDescent="0.4">
      <c r="B24" s="22" t="s">
        <v>134</v>
      </c>
      <c r="C24" s="6" t="str">
        <f>MID(B24,4,100)</f>
        <v>@gmail.com</v>
      </c>
      <c r="D24" s="6">
        <f>SEARCH("@",B24,1)</f>
        <v>4</v>
      </c>
      <c r="E24" s="6" t="str">
        <f>MID(B24,SEARCH("@",B24,1),100)</f>
        <v>@gmail.com</v>
      </c>
    </row>
    <row r="25" spans="2:7" x14ac:dyDescent="0.4">
      <c r="B25" s="22" t="s">
        <v>135</v>
      </c>
      <c r="C25" s="6" t="str">
        <f t="shared" ref="C25:C27" si="8">MID(B25,4,100)</f>
        <v>cos@uol.com.br</v>
      </c>
      <c r="D25" s="6">
        <f t="shared" ref="D25:D27" si="9">SEARCH("@",B25,1)</f>
        <v>7</v>
      </c>
      <c r="E25" s="6" t="str">
        <f t="shared" ref="E25:E27" si="10">MID(B25,SEARCH("@",B25,1),100)</f>
        <v>@uol.com.br</v>
      </c>
    </row>
    <row r="26" spans="2:7" x14ac:dyDescent="0.4">
      <c r="B26" s="22" t="s">
        <v>136</v>
      </c>
      <c r="C26" s="6" t="str">
        <f t="shared" si="8"/>
        <v>ly@hotmail.com</v>
      </c>
      <c r="D26" s="6">
        <f t="shared" si="9"/>
        <v>6</v>
      </c>
      <c r="E26" s="6" t="str">
        <f t="shared" si="10"/>
        <v>@hotmail.com</v>
      </c>
    </row>
    <row r="27" spans="2:7" x14ac:dyDescent="0.4">
      <c r="B27" s="22" t="s">
        <v>139</v>
      </c>
      <c r="C27" s="6" t="str">
        <f t="shared" si="8"/>
        <v>ros@yahoo.com</v>
      </c>
      <c r="D27" s="6">
        <f t="shared" si="9"/>
        <v>7</v>
      </c>
      <c r="E27" s="6" t="str">
        <f t="shared" si="10"/>
        <v>@yahoo.com</v>
      </c>
    </row>
    <row r="30" spans="2:7" ht="18.45" x14ac:dyDescent="0.4">
      <c r="C30" s="80" t="s">
        <v>127</v>
      </c>
      <c r="D30" s="80"/>
      <c r="E30" s="80"/>
      <c r="F30" s="80"/>
      <c r="G30" t="s">
        <v>140</v>
      </c>
    </row>
    <row r="32" spans="2:7" x14ac:dyDescent="0.4">
      <c r="B32" s="21" t="s">
        <v>91</v>
      </c>
      <c r="C32" s="26" t="s">
        <v>141</v>
      </c>
      <c r="D32" s="27" t="s">
        <v>138</v>
      </c>
      <c r="E32" s="28" t="s">
        <v>129</v>
      </c>
    </row>
    <row r="33" spans="2:5" x14ac:dyDescent="0.4">
      <c r="B33" s="6" t="s">
        <v>142</v>
      </c>
      <c r="C33" s="6" t="str">
        <f>MID(B33,1,SEARCH(",",B33,1)-1)</f>
        <v>Alves</v>
      </c>
      <c r="D33" s="6" t="str">
        <f>MID(B33,SEARCH(",",B33,1)+2,1000)</f>
        <v>Roberta</v>
      </c>
      <c r="E33" s="6" t="str">
        <f>MID(B33,SEARCH(",",B33,1)+2,1000)&amp;" "&amp;MID(B33,1,SEARCH(",",B33,1)-1)</f>
        <v>Roberta Alves</v>
      </c>
    </row>
    <row r="34" spans="2:5" x14ac:dyDescent="0.4">
      <c r="B34" s="6" t="s">
        <v>143</v>
      </c>
      <c r="C34" s="6" t="str">
        <f t="shared" ref="C34:C36" si="11">MID(B34,1,SEARCH(",",B34,1)-1)</f>
        <v>Gomes Souza</v>
      </c>
      <c r="D34" s="6" t="str">
        <f t="shared" ref="D34:D36" si="12">MID(B34,SEARCH(",",B34,1)+2,1000)</f>
        <v>Paulo</v>
      </c>
      <c r="E34" s="6" t="str">
        <f t="shared" ref="E34:E36" si="13">MID(B34,SEARCH(",",B34,1)+2,1000)&amp;" "&amp;MID(B34,1,SEARCH(",",B34,1)-1)</f>
        <v>Paulo Gomes Souza</v>
      </c>
    </row>
    <row r="35" spans="2:5" x14ac:dyDescent="0.4">
      <c r="B35" s="6" t="s">
        <v>144</v>
      </c>
      <c r="C35" s="6" t="str">
        <f t="shared" si="11"/>
        <v>Pires</v>
      </c>
      <c r="D35" s="6" t="str">
        <f t="shared" si="12"/>
        <v>Leonardo</v>
      </c>
      <c r="E35" s="6" t="str">
        <f t="shared" si="13"/>
        <v>Leonardo Pires</v>
      </c>
    </row>
    <row r="36" spans="2:5" x14ac:dyDescent="0.4">
      <c r="B36" s="6" t="s">
        <v>145</v>
      </c>
      <c r="C36" s="6" t="str">
        <f t="shared" si="11"/>
        <v>Rafaela</v>
      </c>
      <c r="D36" s="6" t="str">
        <f t="shared" si="12"/>
        <v>Cardoso</v>
      </c>
      <c r="E36" s="6" t="str">
        <f t="shared" si="13"/>
        <v>Cardoso Rafaela</v>
      </c>
    </row>
  </sheetData>
  <mergeCells count="4">
    <mergeCell ref="C1:D1"/>
    <mergeCell ref="C12:F12"/>
    <mergeCell ref="C21:F21"/>
    <mergeCell ref="C30:F30"/>
  </mergeCells>
  <phoneticPr fontId="10" type="noConversion"/>
  <hyperlinks>
    <hyperlink ref="B24" r:id="rId1" xr:uid="{A2B47EB0-9949-4944-8CB4-3C1B567D869D}"/>
    <hyperlink ref="B25" r:id="rId2" xr:uid="{346AE841-3F91-4F21-91AE-7DF921EC59F5}"/>
    <hyperlink ref="B26" r:id="rId3" xr:uid="{2D7E032C-1B7C-4FBF-9495-38869A5BA8D4}"/>
    <hyperlink ref="B27" r:id="rId4" xr:uid="{2E5F9D05-28D4-4495-A4BE-E7F24AE5C913}"/>
  </hyperlinks>
  <pageMargins left="0.511811024" right="0.511811024" top="0.78740157499999996" bottom="0.78740157499999996" header="0.31496062000000002" footer="0.3149606200000000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C66B90-179A-49B5-8239-EB3F1459E7A5}">
  <dimension ref="B2:H28"/>
  <sheetViews>
    <sheetView workbookViewId="0">
      <selection activeCell="J18" sqref="J18"/>
    </sheetView>
  </sheetViews>
  <sheetFormatPr defaultRowHeight="14.6" x14ac:dyDescent="0.4"/>
  <sheetData>
    <row r="2" spans="2:8" ht="18.45" x14ac:dyDescent="0.5">
      <c r="B2" s="82" t="s">
        <v>146</v>
      </c>
      <c r="C2" s="83"/>
      <c r="D2" s="84"/>
    </row>
    <row r="3" spans="2:8" ht="15.9" x14ac:dyDescent="0.45">
      <c r="B3" s="85" t="s">
        <v>149</v>
      </c>
      <c r="C3" s="86"/>
      <c r="D3" s="87"/>
      <c r="E3" s="85" t="str">
        <f>SUBSTITUTE(B3,"a casa","o lar")</f>
        <v>eu vi o lar de papel</v>
      </c>
      <c r="F3" s="86"/>
      <c r="G3" s="86"/>
      <c r="H3" s="87"/>
    </row>
    <row r="5" spans="2:8" ht="18.45" x14ac:dyDescent="0.5">
      <c r="B5" s="82" t="s">
        <v>147</v>
      </c>
      <c r="C5" s="83"/>
      <c r="D5" s="84"/>
    </row>
    <row r="6" spans="2:8" ht="15.9" x14ac:dyDescent="0.45">
      <c r="B6" s="85" t="s">
        <v>149</v>
      </c>
      <c r="C6" s="86"/>
      <c r="D6" s="87"/>
      <c r="E6" s="85" t="str">
        <f>REPLACE(B6,7,6,"o lar")</f>
        <v>eu vi o lar de papel</v>
      </c>
      <c r="F6" s="86"/>
      <c r="G6" s="86"/>
      <c r="H6" s="87"/>
    </row>
    <row r="8" spans="2:8" ht="18.45" x14ac:dyDescent="0.5">
      <c r="B8" s="82" t="s">
        <v>148</v>
      </c>
      <c r="C8" s="83"/>
      <c r="D8" s="84"/>
    </row>
    <row r="9" spans="2:8" ht="15.9" x14ac:dyDescent="0.45">
      <c r="B9" s="85" t="s">
        <v>150</v>
      </c>
      <c r="C9" s="86"/>
      <c r="D9" s="87"/>
      <c r="E9" s="85" t="str">
        <f>REPLACE(B9,1,FIND(":",B9)+1,"")</f>
        <v>eu vi a casa de papel</v>
      </c>
      <c r="F9" s="86"/>
      <c r="G9" s="86"/>
      <c r="H9" s="87"/>
    </row>
    <row r="10" spans="2:8" ht="15.9" x14ac:dyDescent="0.45">
      <c r="B10" s="85" t="s">
        <v>150</v>
      </c>
      <c r="C10" s="86"/>
      <c r="D10" s="87"/>
      <c r="E10" s="85" t="str">
        <f>REPLACE(B10,1,5,"")</f>
        <v>eu vi a casa de papel</v>
      </c>
      <c r="F10" s="86"/>
      <c r="G10" s="86"/>
      <c r="H10" s="87"/>
    </row>
    <row r="18" spans="2:6" ht="18.45" x14ac:dyDescent="0.5">
      <c r="B18" s="81" t="s">
        <v>151</v>
      </c>
      <c r="C18" s="81"/>
      <c r="D18" s="81"/>
    </row>
    <row r="19" spans="2:6" x14ac:dyDescent="0.4">
      <c r="F19">
        <v>2</v>
      </c>
    </row>
    <row r="20" spans="2:6" x14ac:dyDescent="0.4">
      <c r="B20" t="s">
        <v>0</v>
      </c>
      <c r="D20" t="s">
        <v>11</v>
      </c>
    </row>
    <row r="21" spans="2:6" x14ac:dyDescent="0.4">
      <c r="B21" s="20">
        <v>1</v>
      </c>
      <c r="D21">
        <f t="shared" ref="D21:D26" si="0">SUM(B21,$F$19)</f>
        <v>3</v>
      </c>
    </row>
    <row r="22" spans="2:6" x14ac:dyDescent="0.4">
      <c r="B22" s="20">
        <v>2</v>
      </c>
      <c r="D22">
        <f t="shared" si="0"/>
        <v>4</v>
      </c>
    </row>
    <row r="23" spans="2:6" x14ac:dyDescent="0.4">
      <c r="B23" s="20">
        <v>3</v>
      </c>
      <c r="D23">
        <f t="shared" si="0"/>
        <v>5</v>
      </c>
    </row>
    <row r="24" spans="2:6" x14ac:dyDescent="0.4">
      <c r="B24" s="20">
        <v>4</v>
      </c>
      <c r="D24">
        <f t="shared" si="0"/>
        <v>6</v>
      </c>
    </row>
    <row r="25" spans="2:6" x14ac:dyDescent="0.4">
      <c r="B25" s="20">
        <v>5</v>
      </c>
      <c r="D25">
        <f t="shared" si="0"/>
        <v>7</v>
      </c>
    </row>
    <row r="26" spans="2:6" x14ac:dyDescent="0.4">
      <c r="B26" s="20">
        <v>6</v>
      </c>
      <c r="D26">
        <f t="shared" si="0"/>
        <v>8</v>
      </c>
    </row>
    <row r="28" spans="2:6" x14ac:dyDescent="0.4">
      <c r="B28" t="s">
        <v>152</v>
      </c>
    </row>
  </sheetData>
  <mergeCells count="12">
    <mergeCell ref="E3:H3"/>
    <mergeCell ref="E6:H6"/>
    <mergeCell ref="E9:H9"/>
    <mergeCell ref="B10:D10"/>
    <mergeCell ref="E10:H10"/>
    <mergeCell ref="B18:D18"/>
    <mergeCell ref="B2:D2"/>
    <mergeCell ref="B5:D5"/>
    <mergeCell ref="B8:D8"/>
    <mergeCell ref="B3:D3"/>
    <mergeCell ref="B6:D6"/>
    <mergeCell ref="B9:D9"/>
  </mergeCells>
  <pageMargins left="0.511811024" right="0.511811024" top="0.78740157499999996" bottom="0.78740157499999996" header="0.31496062000000002" footer="0.3149606200000000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5125BA-C67A-4E2A-9DA2-B99501362126}">
  <dimension ref="B2:H25"/>
  <sheetViews>
    <sheetView workbookViewId="0">
      <selection activeCell="B21" sqref="B21"/>
    </sheetView>
  </sheetViews>
  <sheetFormatPr defaultRowHeight="14.6" x14ac:dyDescent="0.4"/>
  <cols>
    <col min="2" max="2" width="23.53515625" customWidth="1"/>
    <col min="3" max="3" width="42.23046875" customWidth="1"/>
    <col min="4" max="4" width="17.4609375" bestFit="1" customWidth="1"/>
    <col min="5" max="5" width="15.921875" bestFit="1" customWidth="1"/>
  </cols>
  <sheetData>
    <row r="2" spans="2:8" ht="20.6" x14ac:dyDescent="0.55000000000000004">
      <c r="B2" s="88" t="s">
        <v>153</v>
      </c>
      <c r="C2" s="88"/>
      <c r="D2" s="88"/>
      <c r="E2" s="88"/>
      <c r="F2" s="88"/>
      <c r="G2" s="88"/>
      <c r="H2" s="88"/>
    </row>
    <row r="4" spans="2:8" x14ac:dyDescent="0.4">
      <c r="B4" s="6" t="s">
        <v>154</v>
      </c>
      <c r="C4" t="str">
        <f>REPT("+",LEN(B4))</f>
        <v>+++++++++++++++</v>
      </c>
      <c r="D4">
        <f>LEN(B4)</f>
        <v>15</v>
      </c>
    </row>
    <row r="5" spans="2:8" x14ac:dyDescent="0.4">
      <c r="B5" s="6" t="s">
        <v>154</v>
      </c>
      <c r="C5" t="str">
        <f>SUBSTITUTE(B5,"+",REPT("+",LEN(B4)))</f>
        <v>Bia+++++++++++++++Alves+++++++++++++++Diniz</v>
      </c>
    </row>
    <row r="6" spans="2:8" x14ac:dyDescent="0.4">
      <c r="B6" s="6" t="s">
        <v>154</v>
      </c>
      <c r="C6" t="str">
        <f>RIGHT(B6,5)</f>
        <v>Diniz</v>
      </c>
    </row>
    <row r="7" spans="2:8" x14ac:dyDescent="0.4">
      <c r="B7" s="6" t="s">
        <v>154</v>
      </c>
      <c r="C7" t="str">
        <f>SUBSTITUTE(RIGHT(SUBSTITUTE(B7,"+",REPT("+",LEN(B7))),LEN(B7)),"+","")</f>
        <v>Diniz</v>
      </c>
    </row>
    <row r="10" spans="2:8" x14ac:dyDescent="0.4">
      <c r="B10" s="29" t="s">
        <v>91</v>
      </c>
      <c r="C10" s="29" t="s">
        <v>155</v>
      </c>
      <c r="D10" s="29" t="s">
        <v>156</v>
      </c>
      <c r="E10" s="29" t="s">
        <v>157</v>
      </c>
    </row>
    <row r="11" spans="2:8" x14ac:dyDescent="0.4">
      <c r="B11" s="6" t="s">
        <v>158</v>
      </c>
      <c r="C11" s="6" t="s">
        <v>163</v>
      </c>
      <c r="D11" s="6" t="s">
        <v>167</v>
      </c>
      <c r="E11" s="6" t="s">
        <v>169</v>
      </c>
    </row>
    <row r="12" spans="2:8" x14ac:dyDescent="0.4">
      <c r="B12" s="6" t="s">
        <v>159</v>
      </c>
      <c r="C12" s="6" t="s">
        <v>164</v>
      </c>
      <c r="D12" s="6" t="s">
        <v>60</v>
      </c>
      <c r="E12" s="6" t="s">
        <v>159</v>
      </c>
    </row>
    <row r="13" spans="2:8" x14ac:dyDescent="0.4">
      <c r="B13" s="6" t="s">
        <v>160</v>
      </c>
      <c r="C13" s="6" t="s">
        <v>165</v>
      </c>
      <c r="D13" s="6" t="s">
        <v>168</v>
      </c>
      <c r="E13" s="6" t="s">
        <v>160</v>
      </c>
    </row>
    <row r="14" spans="2:8" x14ac:dyDescent="0.4">
      <c r="B14" s="6" t="s">
        <v>161</v>
      </c>
      <c r="C14" s="6" t="s">
        <v>166</v>
      </c>
      <c r="D14" s="6" t="s">
        <v>170</v>
      </c>
      <c r="E14" s="6" t="s">
        <v>171</v>
      </c>
    </row>
    <row r="16" spans="2:8" x14ac:dyDescent="0.4">
      <c r="B16" s="6" t="s">
        <v>162</v>
      </c>
      <c r="C16" s="6" t="s">
        <v>167</v>
      </c>
    </row>
    <row r="19" spans="2:5" x14ac:dyDescent="0.4">
      <c r="B19" s="29" t="s">
        <v>91</v>
      </c>
      <c r="C19" s="29" t="s">
        <v>155</v>
      </c>
      <c r="D19" s="29" t="s">
        <v>156</v>
      </c>
      <c r="E19" s="29" t="s">
        <v>157</v>
      </c>
    </row>
    <row r="20" spans="2:5" x14ac:dyDescent="0.4">
      <c r="B20" s="6" t="s">
        <v>172</v>
      </c>
      <c r="C20" s="6" t="str">
        <f>LEFT(B20,SEARCH(" ",B20,1))</f>
        <v xml:space="preserve">Cintia </v>
      </c>
      <c r="D20" s="6" t="str">
        <f>SUBSTITUTE(RIGHT(SUBSTITUTE(B20," ",REPT(" ",LEN(B20))),LEN(B20))," ","")</f>
        <v>Pereira</v>
      </c>
      <c r="E20" s="6" t="str">
        <f>LEFT(B20,SEARCH(" ",B20,1))&amp;SUBSTITUTE(RIGHT(SUBSTITUTE(B20," ",REPT(" ",LEN(B20))),LEN(B20))," ","")</f>
        <v>Cintia Pereira</v>
      </c>
    </row>
    <row r="21" spans="2:5" x14ac:dyDescent="0.4">
      <c r="B21" s="6" t="s">
        <v>159</v>
      </c>
      <c r="C21" s="6" t="str">
        <f t="shared" ref="C21:C23" si="0">LEFT(B21,SEARCH(" ",B21,1))</f>
        <v xml:space="preserve">Marcos </v>
      </c>
      <c r="D21" s="6" t="str">
        <f t="shared" ref="D21:D23" si="1">SUBSTITUTE(RIGHT(SUBSTITUTE(B21," ",REPT(" ",LEN(B21))),LEN(B21))," ","")</f>
        <v>Alves</v>
      </c>
      <c r="E21" s="6" t="str">
        <f t="shared" ref="E21:E23" si="2">LEFT(B21,SEARCH(" ",B21,1))&amp;SUBSTITUTE(RIGHT(SUBSTITUTE(B21," ",REPT(" ",LEN(B21))),LEN(B21))," ","")</f>
        <v>Marcos Alves</v>
      </c>
    </row>
    <row r="22" spans="2:5" x14ac:dyDescent="0.4">
      <c r="B22" s="6" t="s">
        <v>160</v>
      </c>
      <c r="C22" s="6" t="str">
        <f t="shared" si="0"/>
        <v xml:space="preserve">Cláudio </v>
      </c>
      <c r="D22" s="6" t="str">
        <f t="shared" si="1"/>
        <v>Gomes</v>
      </c>
      <c r="E22" s="6" t="str">
        <f t="shared" si="2"/>
        <v>Cláudio Gomes</v>
      </c>
    </row>
    <row r="23" spans="2:5" x14ac:dyDescent="0.4">
      <c r="B23" s="6" t="s">
        <v>161</v>
      </c>
      <c r="C23" s="6" t="str">
        <f t="shared" si="0"/>
        <v xml:space="preserve">Nicole </v>
      </c>
      <c r="D23" s="6" t="str">
        <f t="shared" si="1"/>
        <v>Pereira</v>
      </c>
      <c r="E23" s="6" t="str">
        <f t="shared" si="2"/>
        <v>Nicole Pereira</v>
      </c>
    </row>
    <row r="25" spans="2:5" x14ac:dyDescent="0.4">
      <c r="B25" s="6" t="s">
        <v>162</v>
      </c>
      <c r="C25" s="6" t="str">
        <f>SUBSTITUTE(SUBSTITUTE(RIGHT(SUBSTITUTE(B25," ",REPT(" ",LEN(B25))),LEN(B25))," ",""),",","")</f>
        <v>Barbosa</v>
      </c>
    </row>
  </sheetData>
  <mergeCells count="1">
    <mergeCell ref="B2:H2"/>
  </mergeCells>
  <pageMargins left="0.511811024" right="0.511811024" top="0.78740157499999996" bottom="0.78740157499999996" header="0.31496062000000002" footer="0.3149606200000000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CA8EB9-113A-4E7C-A5D4-E986AFBE5D67}">
  <sheetPr filterMode="1"/>
  <dimension ref="B2:I124"/>
  <sheetViews>
    <sheetView workbookViewId="0">
      <selection activeCell="D71" sqref="D71"/>
    </sheetView>
  </sheetViews>
  <sheetFormatPr defaultRowHeight="14.6" x14ac:dyDescent="0.4"/>
  <cols>
    <col min="2" max="2" width="20.3828125" bestFit="1" customWidth="1"/>
    <col min="3" max="3" width="24.07421875" customWidth="1"/>
    <col min="4" max="4" width="23.84375" customWidth="1"/>
    <col min="5" max="5" width="20.3828125" bestFit="1" customWidth="1"/>
  </cols>
  <sheetData>
    <row r="2" spans="2:7" ht="18.45" x14ac:dyDescent="0.5">
      <c r="B2" s="89" t="s">
        <v>173</v>
      </c>
      <c r="C2" s="89"/>
      <c r="D2" s="89"/>
      <c r="E2" s="89"/>
      <c r="F2" s="31"/>
      <c r="G2" s="31"/>
    </row>
    <row r="5" spans="2:7" x14ac:dyDescent="0.4">
      <c r="B5" s="10" t="s">
        <v>91</v>
      </c>
      <c r="C5" s="10" t="s">
        <v>177</v>
      </c>
      <c r="D5" s="10" t="s">
        <v>178</v>
      </c>
      <c r="E5" s="10" t="s">
        <v>179</v>
      </c>
    </row>
    <row r="6" spans="2:7" x14ac:dyDescent="0.4">
      <c r="B6" s="6" t="s">
        <v>174</v>
      </c>
      <c r="C6" s="6" t="str">
        <f>LOWER(B6)</f>
        <v>ana paula de souza</v>
      </c>
      <c r="D6" s="6" t="str">
        <f>UPPER(B6)</f>
        <v>ANA PAULA DE SOUZA</v>
      </c>
      <c r="E6" s="6" t="str">
        <f>PROPER(B6)</f>
        <v>Ana Paula De Souza</v>
      </c>
    </row>
    <row r="7" spans="2:7" x14ac:dyDescent="0.4">
      <c r="B7" s="6" t="s">
        <v>175</v>
      </c>
      <c r="C7" s="6" t="str">
        <f t="shared" ref="C7:C10" si="0">LOWER(B7)</f>
        <v>joão paulo ramos</v>
      </c>
      <c r="D7" s="6" t="str">
        <f t="shared" ref="D7:D10" si="1">UPPER(B7)</f>
        <v>JOÃO PAULO RAMOS</v>
      </c>
      <c r="E7" s="6" t="str">
        <f t="shared" ref="E7:E10" si="2">PROPER(B7)</f>
        <v>João Paulo Ramos</v>
      </c>
    </row>
    <row r="8" spans="2:7" x14ac:dyDescent="0.4">
      <c r="B8" s="6" t="s">
        <v>181</v>
      </c>
      <c r="C8" s="6" t="str">
        <f t="shared" si="0"/>
        <v>bruna teodoro fonseca</v>
      </c>
      <c r="D8" s="6" t="str">
        <f t="shared" si="1"/>
        <v>BRUNA TEODORO FONSECA</v>
      </c>
      <c r="E8" s="6" t="str">
        <f t="shared" si="2"/>
        <v>Bruna Teodoro Fonseca</v>
      </c>
    </row>
    <row r="9" spans="2:7" x14ac:dyDescent="0.4">
      <c r="B9" s="6" t="s">
        <v>176</v>
      </c>
      <c r="C9" s="6" t="str">
        <f t="shared" si="0"/>
        <v>carlos dutra</v>
      </c>
      <c r="D9" s="6" t="str">
        <f t="shared" si="1"/>
        <v>CARLOS DUTRA</v>
      </c>
      <c r="E9" s="6" t="str">
        <f t="shared" si="2"/>
        <v>Carlos Dutra</v>
      </c>
    </row>
    <row r="10" spans="2:7" x14ac:dyDescent="0.4">
      <c r="B10" s="6" t="s">
        <v>180</v>
      </c>
      <c r="C10" s="6" t="str">
        <f t="shared" si="0"/>
        <v>jorge moraes martins</v>
      </c>
      <c r="D10" s="6" t="str">
        <f t="shared" si="1"/>
        <v>JORGE MORAES MARTINS</v>
      </c>
      <c r="E10" s="6" t="str">
        <f t="shared" si="2"/>
        <v>Jorge Moraes Martins</v>
      </c>
    </row>
    <row r="19" spans="2:6" x14ac:dyDescent="0.4">
      <c r="B19" s="91" t="s">
        <v>183</v>
      </c>
      <c r="C19" s="91"/>
      <c r="D19" s="91"/>
      <c r="F19" t="s">
        <v>184</v>
      </c>
    </row>
    <row r="20" spans="2:6" x14ac:dyDescent="0.4">
      <c r="B20" s="90" t="s">
        <v>182</v>
      </c>
      <c r="C20" s="90"/>
      <c r="D20" s="90"/>
    </row>
    <row r="21" spans="2:6" x14ac:dyDescent="0.4">
      <c r="B21" s="90" t="str">
        <f>LEFT(UPPER(B20),1)&amp;LOWER(MID(B20,2,30000))</f>
        <v>Curso de excel do básico ao avançado, macro e vba + power bi</v>
      </c>
      <c r="C21" s="90"/>
      <c r="D21" s="90"/>
    </row>
    <row r="23" spans="2:6" x14ac:dyDescent="0.4">
      <c r="B23" t="str">
        <f>LOWER(MID(B20,2,30000))</f>
        <v>urso de excel do básico ao avançado, macro e vba + power bi</v>
      </c>
    </row>
    <row r="24" spans="2:6" x14ac:dyDescent="0.4">
      <c r="B24" t="str">
        <f>MID(B20,2,30000)</f>
        <v>urso de excel do Básico ao Avançado, MACRO e VBA + POWER BI</v>
      </c>
    </row>
    <row r="31" spans="2:6" x14ac:dyDescent="0.4">
      <c r="B31" t="s">
        <v>185</v>
      </c>
      <c r="D31" t="s">
        <v>186</v>
      </c>
      <c r="F31" t="s">
        <v>187</v>
      </c>
    </row>
    <row r="33" spans="2:6" x14ac:dyDescent="0.4">
      <c r="B33" s="32">
        <v>2929</v>
      </c>
      <c r="D33">
        <v>2929</v>
      </c>
      <c r="F33" s="33">
        <v>2929</v>
      </c>
    </row>
    <row r="34" spans="2:6" x14ac:dyDescent="0.4">
      <c r="B34" s="32">
        <v>6151</v>
      </c>
      <c r="D34">
        <v>6151</v>
      </c>
      <c r="F34" s="33">
        <v>6151</v>
      </c>
    </row>
    <row r="35" spans="2:6" x14ac:dyDescent="0.4">
      <c r="B35" s="32">
        <v>6047</v>
      </c>
      <c r="D35">
        <v>6047</v>
      </c>
      <c r="F35" s="33">
        <v>6047</v>
      </c>
    </row>
    <row r="36" spans="2:6" x14ac:dyDescent="0.4">
      <c r="B36" s="32">
        <v>6006</v>
      </c>
      <c r="D36">
        <v>6006</v>
      </c>
      <c r="F36" s="33">
        <v>6006</v>
      </c>
    </row>
    <row r="37" spans="2:6" x14ac:dyDescent="0.4">
      <c r="B37" s="32">
        <v>394</v>
      </c>
      <c r="D37">
        <v>394</v>
      </c>
      <c r="F37" s="33">
        <v>394</v>
      </c>
    </row>
    <row r="38" spans="2:6" x14ac:dyDescent="0.4">
      <c r="B38" s="32">
        <v>314</v>
      </c>
      <c r="D38">
        <v>314</v>
      </c>
      <c r="F38" s="33">
        <v>314</v>
      </c>
    </row>
    <row r="39" spans="2:6" x14ac:dyDescent="0.4">
      <c r="B39" s="32">
        <v>545</v>
      </c>
      <c r="D39">
        <v>545</v>
      </c>
      <c r="F39" s="33">
        <v>545</v>
      </c>
    </row>
    <row r="40" spans="2:6" x14ac:dyDescent="0.4">
      <c r="B40" s="32">
        <v>432</v>
      </c>
      <c r="D40">
        <v>432</v>
      </c>
      <c r="F40" s="33">
        <v>432</v>
      </c>
    </row>
    <row r="41" spans="2:6" x14ac:dyDescent="0.4">
      <c r="B41" s="32">
        <v>132</v>
      </c>
      <c r="D41">
        <v>132</v>
      </c>
      <c r="F41" s="33">
        <v>132</v>
      </c>
    </row>
    <row r="42" spans="2:6" x14ac:dyDescent="0.4">
      <c r="B42" s="32">
        <v>469</v>
      </c>
      <c r="D42">
        <v>469</v>
      </c>
      <c r="F42" s="33">
        <v>469</v>
      </c>
    </row>
    <row r="43" spans="2:6" x14ac:dyDescent="0.4">
      <c r="B43" s="32">
        <v>521</v>
      </c>
      <c r="D43">
        <v>521</v>
      </c>
      <c r="F43" s="33">
        <v>521</v>
      </c>
    </row>
    <row r="49" spans="2:5" ht="20.6" x14ac:dyDescent="0.55000000000000004">
      <c r="B49" s="34" t="s">
        <v>188</v>
      </c>
    </row>
    <row r="51" spans="2:5" x14ac:dyDescent="0.4">
      <c r="B51" t="s">
        <v>196</v>
      </c>
      <c r="D51" s="36" t="s">
        <v>195</v>
      </c>
    </row>
    <row r="52" spans="2:5" x14ac:dyDescent="0.4">
      <c r="B52" s="35" t="s">
        <v>185</v>
      </c>
      <c r="D52" s="35" t="s">
        <v>194</v>
      </c>
      <c r="E52" t="s">
        <v>197</v>
      </c>
    </row>
    <row r="53" spans="2:5" x14ac:dyDescent="0.4">
      <c r="B53" s="6" t="s">
        <v>58</v>
      </c>
      <c r="D53" s="6" t="s">
        <v>58</v>
      </c>
      <c r="E53" s="30" t="str">
        <f>IF(COUNTIF($D$53:$D53,$D53)&gt;1,"Duplicado","-")</f>
        <v>-</v>
      </c>
    </row>
    <row r="54" spans="2:5" x14ac:dyDescent="0.4">
      <c r="B54" s="6" t="s">
        <v>19</v>
      </c>
      <c r="D54" s="6" t="s">
        <v>19</v>
      </c>
      <c r="E54" s="30" t="str">
        <f>IF(COUNTIF($D$53:$D54,$D54)&gt;1,"Duplicado","-")</f>
        <v>-</v>
      </c>
    </row>
    <row r="55" spans="2:5" x14ac:dyDescent="0.4">
      <c r="B55" s="6" t="s">
        <v>189</v>
      </c>
      <c r="D55" s="6" t="s">
        <v>189</v>
      </c>
      <c r="E55" s="30" t="str">
        <f>IF(COUNTIF($D$53:$D55,$D55)&gt;1,"Duplicado","-")</f>
        <v>-</v>
      </c>
    </row>
    <row r="56" spans="2:5" x14ac:dyDescent="0.4">
      <c r="B56" s="6" t="s">
        <v>58</v>
      </c>
      <c r="D56" s="6" t="s">
        <v>58</v>
      </c>
      <c r="E56" s="30" t="str">
        <f>IF(COUNTIF($D$53:$D56,$D56)&gt;1,"Duplicado","-")</f>
        <v>Duplicado</v>
      </c>
    </row>
    <row r="57" spans="2:5" x14ac:dyDescent="0.4">
      <c r="B57" s="6" t="s">
        <v>190</v>
      </c>
      <c r="D57" s="6" t="s">
        <v>190</v>
      </c>
      <c r="E57" s="30" t="str">
        <f>IF(COUNTIF($D$53:$D57,$D57)&gt;1,"Duplicado","-")</f>
        <v>-</v>
      </c>
    </row>
    <row r="58" spans="2:5" x14ac:dyDescent="0.4">
      <c r="B58" s="6" t="s">
        <v>191</v>
      </c>
      <c r="D58" s="6" t="s">
        <v>191</v>
      </c>
      <c r="E58" s="30" t="str">
        <f>IF(COUNTIF($D$53:$D58,$D58)&gt;1,"Duplicado","-")</f>
        <v>-</v>
      </c>
    </row>
    <row r="59" spans="2:5" x14ac:dyDescent="0.4">
      <c r="B59" s="6" t="s">
        <v>192</v>
      </c>
      <c r="D59" s="6" t="s">
        <v>192</v>
      </c>
      <c r="E59" s="30" t="str">
        <f>IF(COUNTIF($D$53:$D59,$D59)&gt;1,"Duplicado","-")</f>
        <v>-</v>
      </c>
    </row>
    <row r="60" spans="2:5" x14ac:dyDescent="0.4">
      <c r="B60" s="6" t="s">
        <v>193</v>
      </c>
      <c r="D60" s="6" t="s">
        <v>193</v>
      </c>
      <c r="E60" s="30" t="str">
        <f>IF(COUNTIF($D$53:$D60,$D60)&gt;1,"Duplicado","-")</f>
        <v>-</v>
      </c>
    </row>
    <row r="61" spans="2:5" x14ac:dyDescent="0.4">
      <c r="B61" s="6" t="s">
        <v>19</v>
      </c>
      <c r="D61" s="6" t="s">
        <v>19</v>
      </c>
      <c r="E61" s="30" t="str">
        <f>IF(COUNTIF($D$53:$D61,$D61)&gt;1,"Duplicado","-")</f>
        <v>Duplicado</v>
      </c>
    </row>
    <row r="66" spans="2:4" ht="18.45" x14ac:dyDescent="0.5">
      <c r="B66" s="31" t="s">
        <v>200</v>
      </c>
    </row>
    <row r="68" spans="2:4" x14ac:dyDescent="0.4">
      <c r="B68" s="94" t="s">
        <v>0</v>
      </c>
      <c r="C68" s="94" t="s">
        <v>1</v>
      </c>
      <c r="D68" s="94" t="s">
        <v>11</v>
      </c>
    </row>
    <row r="69" spans="2:4" x14ac:dyDescent="0.4">
      <c r="B69" s="37">
        <v>1</v>
      </c>
      <c r="C69" s="37">
        <v>2</v>
      </c>
      <c r="D69" s="5">
        <f>IFERROR(B69+C69,"Errado")</f>
        <v>3</v>
      </c>
    </row>
    <row r="70" spans="2:4" x14ac:dyDescent="0.4">
      <c r="B70" s="37">
        <v>2</v>
      </c>
      <c r="C70" s="37">
        <v>4</v>
      </c>
      <c r="D70" s="5">
        <f t="shared" ref="D70:D75" si="3">IFERROR(B70+C70,"Errado")</f>
        <v>6</v>
      </c>
    </row>
    <row r="71" spans="2:4" x14ac:dyDescent="0.4">
      <c r="B71" s="37">
        <v>3</v>
      </c>
      <c r="C71" s="37" t="s">
        <v>198</v>
      </c>
      <c r="D71" s="5" t="str">
        <f t="shared" si="3"/>
        <v>Errado</v>
      </c>
    </row>
    <row r="72" spans="2:4" x14ac:dyDescent="0.4">
      <c r="B72" s="37">
        <v>4</v>
      </c>
      <c r="C72" s="37">
        <v>5</v>
      </c>
      <c r="D72" s="5">
        <f t="shared" si="3"/>
        <v>9</v>
      </c>
    </row>
    <row r="73" spans="2:4" x14ac:dyDescent="0.4">
      <c r="B73" s="37">
        <v>5</v>
      </c>
      <c r="C73" s="37">
        <v>1</v>
      </c>
      <c r="D73" s="5">
        <f t="shared" si="3"/>
        <v>6</v>
      </c>
    </row>
    <row r="74" spans="2:4" x14ac:dyDescent="0.4">
      <c r="B74" s="37">
        <v>6</v>
      </c>
      <c r="C74" s="37" t="s">
        <v>199</v>
      </c>
      <c r="D74" s="5" t="str">
        <f t="shared" si="3"/>
        <v>Errado</v>
      </c>
    </row>
    <row r="75" spans="2:4" x14ac:dyDescent="0.4">
      <c r="B75" s="37">
        <v>7</v>
      </c>
      <c r="C75" s="37">
        <v>9</v>
      </c>
      <c r="D75" s="5">
        <f t="shared" si="3"/>
        <v>16</v>
      </c>
    </row>
    <row r="80" spans="2:4" ht="20.6" x14ac:dyDescent="0.55000000000000004">
      <c r="B80" s="38" t="s">
        <v>201</v>
      </c>
    </row>
    <row r="82" spans="2:7" x14ac:dyDescent="0.4">
      <c r="B82" s="29" t="s">
        <v>91</v>
      </c>
      <c r="C82" s="39" t="s">
        <v>202</v>
      </c>
      <c r="E82" s="29" t="s">
        <v>91</v>
      </c>
      <c r="F82" s="39" t="s">
        <v>202</v>
      </c>
    </row>
    <row r="83" spans="2:7" hidden="1" x14ac:dyDescent="0.4">
      <c r="B83" s="6" t="s">
        <v>58</v>
      </c>
      <c r="C83" s="9">
        <v>100</v>
      </c>
      <c r="E83" s="6" t="s">
        <v>58</v>
      </c>
      <c r="F83" s="9">
        <v>100</v>
      </c>
    </row>
    <row r="84" spans="2:7" x14ac:dyDescent="0.4">
      <c r="B84" s="6" t="s">
        <v>19</v>
      </c>
      <c r="C84" s="9">
        <v>100</v>
      </c>
      <c r="E84" s="6" t="s">
        <v>19</v>
      </c>
      <c r="F84" s="9">
        <v>100</v>
      </c>
    </row>
    <row r="85" spans="2:7" x14ac:dyDescent="0.4">
      <c r="B85" s="6" t="s">
        <v>189</v>
      </c>
      <c r="C85" s="9">
        <v>100</v>
      </c>
      <c r="E85" s="6" t="s">
        <v>189</v>
      </c>
      <c r="F85" s="9">
        <v>100</v>
      </c>
    </row>
    <row r="86" spans="2:7" hidden="1" x14ac:dyDescent="0.4">
      <c r="B86" s="6" t="s">
        <v>190</v>
      </c>
      <c r="C86" s="9">
        <v>100</v>
      </c>
      <c r="E86" s="6" t="s">
        <v>190</v>
      </c>
      <c r="F86" s="9">
        <v>100</v>
      </c>
    </row>
    <row r="87" spans="2:7" hidden="1" x14ac:dyDescent="0.4">
      <c r="B87" s="6" t="s">
        <v>191</v>
      </c>
      <c r="C87" s="9">
        <v>100</v>
      </c>
      <c r="E87" s="6" t="s">
        <v>191</v>
      </c>
      <c r="F87" s="9">
        <v>100</v>
      </c>
    </row>
    <row r="88" spans="2:7" x14ac:dyDescent="0.4">
      <c r="B88" s="6" t="s">
        <v>192</v>
      </c>
      <c r="C88" s="9">
        <v>100</v>
      </c>
      <c r="E88" s="6" t="s">
        <v>192</v>
      </c>
      <c r="F88" s="9">
        <v>100</v>
      </c>
    </row>
    <row r="90" spans="2:7" x14ac:dyDescent="0.4">
      <c r="B90" s="42" t="s">
        <v>203</v>
      </c>
      <c r="C90" s="41">
        <f>SUM(C83:C88)</f>
        <v>600</v>
      </c>
      <c r="E90" s="43" t="s">
        <v>203</v>
      </c>
      <c r="F90" s="44">
        <f>SUBTOTAL(9,F83:F88)</f>
        <v>300</v>
      </c>
    </row>
    <row r="92" spans="2:7" x14ac:dyDescent="0.4">
      <c r="C92" s="92" t="s">
        <v>204</v>
      </c>
      <c r="D92" s="92"/>
      <c r="E92" s="92"/>
      <c r="F92" s="92"/>
      <c r="G92" s="92"/>
    </row>
    <row r="93" spans="2:7" x14ac:dyDescent="0.4">
      <c r="C93" s="92"/>
      <c r="D93" s="92"/>
      <c r="E93" s="92"/>
      <c r="F93" s="92"/>
      <c r="G93" s="92"/>
    </row>
    <row r="98" spans="2:9" ht="20.6" x14ac:dyDescent="0.55000000000000004">
      <c r="B98" s="34" t="s">
        <v>205</v>
      </c>
    </row>
    <row r="99" spans="2:9" x14ac:dyDescent="0.4">
      <c r="F99" s="50"/>
      <c r="G99" s="50"/>
      <c r="H99" s="50"/>
    </row>
    <row r="100" spans="2:9" x14ac:dyDescent="0.4">
      <c r="B100" s="40" t="s">
        <v>137</v>
      </c>
      <c r="C100" s="45" t="s">
        <v>11</v>
      </c>
      <c r="D100" s="46"/>
      <c r="E100" s="43" t="s">
        <v>133</v>
      </c>
      <c r="F100" s="48" t="s">
        <v>206</v>
      </c>
      <c r="G100" s="49" t="s">
        <v>207</v>
      </c>
      <c r="H100" s="48" t="s">
        <v>208</v>
      </c>
      <c r="I100" s="47" t="s">
        <v>209</v>
      </c>
    </row>
    <row r="101" spans="2:9" x14ac:dyDescent="0.4">
      <c r="B101" s="5">
        <v>21</v>
      </c>
      <c r="C101" s="6" t="e">
        <f>SUM(B101:B111)</f>
        <v>#DIV/0!</v>
      </c>
      <c r="E101" s="5">
        <v>21</v>
      </c>
      <c r="F101" s="5">
        <f>_xlfn.AGGREGATE(9,6,E101:E111)</f>
        <v>257</v>
      </c>
      <c r="G101" s="5">
        <f>_xlfn.AGGREGATE(5,6,E101:E111)</f>
        <v>4</v>
      </c>
      <c r="H101" s="5">
        <f>_xlfn.AGGREGATE(4,6,E101:E111)</f>
        <v>87</v>
      </c>
      <c r="I101" s="5">
        <f>_xlfn.AGGREGATE(1,6,E101:E111)</f>
        <v>25.7</v>
      </c>
    </row>
    <row r="102" spans="2:9" x14ac:dyDescent="0.4">
      <c r="B102" s="5">
        <v>4</v>
      </c>
      <c r="E102" s="5">
        <v>4</v>
      </c>
    </row>
    <row r="103" spans="2:9" x14ac:dyDescent="0.4">
      <c r="B103" s="5">
        <v>25</v>
      </c>
      <c r="E103" s="5">
        <v>25</v>
      </c>
    </row>
    <row r="104" spans="2:9" x14ac:dyDescent="0.4">
      <c r="B104" s="5">
        <v>20</v>
      </c>
      <c r="E104" s="5">
        <v>20</v>
      </c>
    </row>
    <row r="105" spans="2:9" x14ac:dyDescent="0.4">
      <c r="B105" s="5">
        <v>4</v>
      </c>
      <c r="E105" s="5">
        <v>4</v>
      </c>
    </row>
    <row r="106" spans="2:9" x14ac:dyDescent="0.4">
      <c r="B106" s="5">
        <v>9</v>
      </c>
      <c r="E106" s="5">
        <v>9</v>
      </c>
    </row>
    <row r="107" spans="2:9" x14ac:dyDescent="0.4">
      <c r="B107" s="5" t="e">
        <v>#DIV/0!</v>
      </c>
      <c r="E107" s="5" t="e">
        <v>#DIV/0!</v>
      </c>
    </row>
    <row r="108" spans="2:9" x14ac:dyDescent="0.4">
      <c r="B108" s="5">
        <v>12</v>
      </c>
      <c r="E108" s="5">
        <v>12</v>
      </c>
    </row>
    <row r="109" spans="2:9" x14ac:dyDescent="0.4">
      <c r="B109" s="5">
        <v>21</v>
      </c>
      <c r="E109" s="5">
        <v>21</v>
      </c>
    </row>
    <row r="110" spans="2:9" x14ac:dyDescent="0.4">
      <c r="B110" s="5">
        <v>54</v>
      </c>
      <c r="E110" s="5">
        <v>54</v>
      </c>
    </row>
    <row r="111" spans="2:9" x14ac:dyDescent="0.4">
      <c r="B111" s="5">
        <v>87</v>
      </c>
      <c r="E111" s="5">
        <v>87</v>
      </c>
    </row>
    <row r="114" spans="5:5" x14ac:dyDescent="0.4">
      <c r="E114" s="20"/>
    </row>
    <row r="115" spans="5:5" x14ac:dyDescent="0.4">
      <c r="E115" s="20"/>
    </row>
    <row r="122" spans="5:5" x14ac:dyDescent="0.4">
      <c r="E122" s="20"/>
    </row>
    <row r="123" spans="5:5" x14ac:dyDescent="0.4">
      <c r="E123" s="20"/>
    </row>
    <row r="124" spans="5:5" x14ac:dyDescent="0.4">
      <c r="E124" s="20"/>
    </row>
  </sheetData>
  <autoFilter ref="B82:C88" xr:uid="{E2CA8EB9-113A-4E7C-A5D4-E986AFBE5D67}">
    <filterColumn colId="0">
      <filters>
        <filter val="Allan"/>
        <filter val="Letícia"/>
        <filter val="Paulo"/>
      </filters>
    </filterColumn>
  </autoFilter>
  <mergeCells count="5">
    <mergeCell ref="B2:E2"/>
    <mergeCell ref="B20:D20"/>
    <mergeCell ref="B19:D19"/>
    <mergeCell ref="B21:D21"/>
    <mergeCell ref="C92:G93"/>
  </mergeCells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16</vt:i4>
      </vt:variant>
    </vt:vector>
  </HeadingPairs>
  <TitlesOfParts>
    <vt:vector size="16" baseType="lpstr">
      <vt:lpstr>Soma-sub-mult-div</vt:lpstr>
      <vt:lpstr>AutoSoma</vt:lpstr>
      <vt:lpstr>Localizar e Subst</vt:lpstr>
      <vt:lpstr>Concat_unir_arrum</vt:lpstr>
      <vt:lpstr>Congelar_Paineis</vt:lpstr>
      <vt:lpstr>Func_ext_texto</vt:lpstr>
      <vt:lpstr>Subst_Mudar-Travar_cel_anco</vt:lpstr>
      <vt:lpstr>Separa_nome_sobren</vt:lpstr>
      <vt:lpstr>Maiús_Minús_Pri.Maiu</vt:lpstr>
      <vt:lpstr>Fórm_3D</vt:lpstr>
      <vt:lpstr>Fórm_3D_Merc_A</vt:lpstr>
      <vt:lpstr>Fórm_3D_Merc_B</vt:lpstr>
      <vt:lpstr>Fórm_3D_Merc_C</vt:lpstr>
      <vt:lpstr>Form_CPF</vt:lpstr>
      <vt:lpstr>Arredonda_Num</vt:lpstr>
      <vt:lpstr>Truncar_INT_PAR_IMPAR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Rodrigo Costa</dc:creator>
  <cp:lastModifiedBy>Rodrigo Costa</cp:lastModifiedBy>
  <cp:lastPrinted>2024-05-06T22:48:21Z</cp:lastPrinted>
  <dcterms:created xsi:type="dcterms:W3CDTF">2024-05-06T22:12:52Z</dcterms:created>
  <dcterms:modified xsi:type="dcterms:W3CDTF">2024-05-15T21:58:25Z</dcterms:modified>
</cp:coreProperties>
</file>